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2120" windowHeight="82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'Foglio1'!$A$1:$BH$46</definedName>
  </definedNames>
  <calcPr fullCalcOnLoad="1"/>
</workbook>
</file>

<file path=xl/sharedStrings.xml><?xml version="1.0" encoding="utf-8"?>
<sst xmlns="http://schemas.openxmlformats.org/spreadsheetml/2006/main" count="188" uniqueCount="142">
  <si>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</si>
  <si>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</si>
  <si>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</si>
  <si>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</si>
  <si>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</si>
  <si>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</si>
  <si>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</si>
  <si>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</si>
  <si>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</si>
  <si>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</si>
  <si>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</si>
  <si>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</si>
  <si>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</si>
  <si>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</si>
  <si>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</si>
  <si>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</si>
  <si>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</si>
  <si>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</si>
  <si>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</si>
  <si>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</si>
  <si>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</si>
  <si>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</si>
  <si>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</si>
  <si>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</si>
  <si>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</si>
  <si>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</si>
  <si>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</si>
  <si>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</si>
  <si>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</si>
  <si>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</si>
  <si>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</si>
  <si>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</si>
  <si>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</si>
  <si>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</si>
  <si>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</si>
  <si>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</si>
  <si>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</si>
  <si>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</si>
  <si>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</si>
  <si>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</si>
  <si>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</si>
  <si>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</si>
  <si>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</si>
  <si>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</si>
  <si>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</si>
  <si>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</si>
  <si>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</si>
  <si>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</si>
  <si>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</si>
  <si>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</si>
  <si>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</si>
  <si>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</si>
  <si>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</si>
  <si>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</si>
  <si>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</si>
  <si>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</si>
  <si>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</si>
  <si>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</si>
  <si>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</si>
  <si>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</si>
  <si>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</si>
  <si>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</si>
  <si>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</si>
  <si>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</si>
  <si>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</si>
  <si>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</si>
  <si>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</si>
  <si>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</si>
  <si>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</si>
  <si>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</si>
  <si>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</si>
  <si>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</si>
  <si>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</si>
  <si>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</si>
  <si>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</si>
  <si>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</si>
  <si>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</si>
  <si>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</si>
  <si>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</si>
  <si>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</si>
  <si>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</si>
  <si>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</si>
  <si>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</si>
  <si>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</si>
  <si>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</si>
  <si>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</si>
  <si>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</si>
  <si>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</si>
  <si>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</si>
  <si>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</si>
  <si>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</si>
  <si>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</si>
  <si>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     </t>
  </si>
  <si>
    <t xml:space="preserve">   IL DIRIGENTE SCOLASTICO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</si>
  <si>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</si>
  <si>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</si>
  <si>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</si>
  <si>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</si>
  <si>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>DE GRAZIA</t>
  </si>
  <si>
    <t>MARIO</t>
  </si>
  <si>
    <t>SCALZO</t>
  </si>
  <si>
    <t>MARIA CRISTINA</t>
  </si>
  <si>
    <t>CARMINE</t>
  </si>
  <si>
    <t xml:space="preserve">CIMINO </t>
  </si>
  <si>
    <t>MICHELINA</t>
  </si>
  <si>
    <t>SICLARI</t>
  </si>
  <si>
    <t>MARIA A.</t>
  </si>
  <si>
    <t>CHIRUMBOLO</t>
  </si>
  <si>
    <t>FRANCESCO</t>
  </si>
  <si>
    <t>MARGHERITA</t>
  </si>
  <si>
    <t>MURACA</t>
  </si>
  <si>
    <t>PETTINATO</t>
  </si>
  <si>
    <t xml:space="preserve">GIUSEPPINA </t>
  </si>
  <si>
    <t>SI</t>
  </si>
  <si>
    <t>CHIODO FELICE RAFFAELE</t>
  </si>
  <si>
    <t xml:space="preserve">     MATERIE LETTERARIE A043</t>
  </si>
  <si>
    <t xml:space="preserve">     MATEMATICA A059</t>
  </si>
  <si>
    <t xml:space="preserve">     LINGUA INGLESE</t>
  </si>
  <si>
    <t xml:space="preserve">     LINGUA FRANCESE</t>
  </si>
  <si>
    <t xml:space="preserve">     EDUCAZIONE FISICA</t>
  </si>
  <si>
    <t xml:space="preserve">     EDUCAZIONE MUSICALE</t>
  </si>
  <si>
    <t xml:space="preserve">    SOSTEGNO</t>
  </si>
  <si>
    <t xml:space="preserve">     EDUCAZIONE ARTISTICA</t>
  </si>
  <si>
    <t xml:space="preserve">     EDUCAZIONE  TECNICA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</si>
  <si>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2015/16.  </t>
    </r>
  </si>
  <si>
    <t>DATTILO</t>
  </si>
  <si>
    <t>DANIELA</t>
  </si>
  <si>
    <t>Dott.ssa Roberta Ferrari</t>
  </si>
  <si>
    <t>GIUSY</t>
  </si>
  <si>
    <t>MARASCO</t>
  </si>
  <si>
    <t>si</t>
  </si>
  <si>
    <t>E</t>
  </si>
  <si>
    <t>F</t>
  </si>
  <si>
    <t>G</t>
  </si>
  <si>
    <t xml:space="preserve"> *N.B.:Se B+C+D+E+F+G &gt;10  =10</t>
  </si>
  <si>
    <t xml:space="preserve"> la docente DI VARANO Gabriella (Materie letterarie A043) non viene inserita in graduatoria perché beneficiaria della Legge 104</t>
  </si>
  <si>
    <r>
      <t xml:space="preserve">                                     </t>
    </r>
    <r>
      <rPr>
        <b/>
        <sz val="9"/>
        <rFont val="Arial"/>
        <family val="2"/>
      </rPr>
      <t xml:space="preserve">   Docente entrata per trasferimento dall' 1 Settembre 2015</t>
    </r>
  </si>
  <si>
    <t>IL DIRIGENTE SCOLASTICO</t>
  </si>
  <si>
    <t>Serrastretta,   18/05/2016</t>
  </si>
  <si>
    <t>LA  PRESENTE GRADUATORIA E' DEFINITIVA,  AVVERSO LA STESSA E' ESPERIBILE RICORSO AL T.A.R. O RICORSO STRAORDINARIO AL CAPO DELLO STATO, SECONDO LA NORMATIVA VIGENTE.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</si>
  <si>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2016/2017 (</t>
    </r>
    <r>
      <rPr>
        <b/>
        <i/>
        <sz val="10"/>
        <rFont val="Arial"/>
        <family val="2"/>
      </rPr>
      <t>posti di scuola Secondaria di I° Grado)  DECOLLATURA   PROT  N.  2767    del  18/05/2016</t>
    </r>
  </si>
  <si>
    <t>Firma autografa sostituita a mezzo stampa art.3 Comma 2 D.Lgs n. 39/93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</si>
</sst>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8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4" fillId="0" borderId="25" xfId="0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4" fillId="0" borderId="30" xfId="0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 horizontal="center"/>
      <protection/>
    </xf>
    <xf numFmtId="49" fontId="14" fillId="35" borderId="27" xfId="0" applyNumberFormat="1" applyFont="1" applyFill="1" applyBorder="1" applyAlignment="1" applyProtection="1">
      <alignment/>
      <protection/>
    </xf>
    <xf numFmtId="49" fontId="14" fillId="0" borderId="17" xfId="0" applyNumberFormat="1" applyFont="1" applyFill="1" applyBorder="1" applyAlignment="1" applyProtection="1">
      <alignment horizontal="center"/>
      <protection/>
    </xf>
    <xf numFmtId="49" fontId="14" fillId="35" borderId="17" xfId="0" applyNumberFormat="1" applyFont="1" applyFill="1" applyBorder="1" applyAlignment="1" applyProtection="1">
      <alignment horizontal="center"/>
      <protection/>
    </xf>
    <xf numFmtId="49" fontId="22" fillId="0" borderId="25" xfId="0" applyNumberFormat="1" applyFont="1" applyFill="1" applyBorder="1" applyAlignment="1" applyProtection="1">
      <alignment horizontal="center"/>
      <protection/>
    </xf>
    <xf numFmtId="49" fontId="14" fillId="35" borderId="25" xfId="0" applyNumberFormat="1" applyFont="1" applyFill="1" applyBorder="1" applyAlignment="1" applyProtection="1">
      <alignment horizontal="center"/>
      <protection/>
    </xf>
    <xf numFmtId="49" fontId="14" fillId="0" borderId="25" xfId="0" applyNumberFormat="1" applyFont="1" applyFill="1" applyBorder="1" applyAlignment="1" applyProtection="1">
      <alignment horizontal="center"/>
      <protection/>
    </xf>
    <xf numFmtId="49" fontId="14" fillId="0" borderId="23" xfId="0" applyNumberFormat="1" applyFont="1" applyFill="1" applyBorder="1" applyAlignment="1" applyProtection="1">
      <alignment horizontal="center"/>
      <protection/>
    </xf>
    <xf numFmtId="49" fontId="14" fillId="34" borderId="31" xfId="0" applyNumberFormat="1" applyFont="1" applyFill="1" applyBorder="1" applyAlignment="1" applyProtection="1">
      <alignment horizontal="center"/>
      <protection/>
    </xf>
    <xf numFmtId="49" fontId="14" fillId="35" borderId="27" xfId="0" applyNumberFormat="1" applyFont="1" applyFill="1" applyBorder="1" applyAlignment="1" applyProtection="1">
      <alignment horizontal="center"/>
      <protection/>
    </xf>
    <xf numFmtId="49" fontId="14" fillId="35" borderId="23" xfId="0" applyNumberFormat="1" applyFont="1" applyFill="1" applyBorder="1" applyAlignment="1" applyProtection="1">
      <alignment horizontal="center"/>
      <protection/>
    </xf>
    <xf numFmtId="49" fontId="14" fillId="34" borderId="23" xfId="0" applyNumberFormat="1" applyFont="1" applyFill="1" applyBorder="1" applyAlignment="1" applyProtection="1">
      <alignment horizontal="center"/>
      <protection/>
    </xf>
    <xf numFmtId="49" fontId="23" fillId="0" borderId="16" xfId="0" applyNumberFormat="1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7" fillId="35" borderId="25" xfId="0" applyFont="1" applyFill="1" applyBorder="1" applyAlignment="1" applyProtection="1">
      <alignment horizontal="center"/>
      <protection locked="0"/>
    </xf>
    <xf numFmtId="0" fontId="27" fillId="0" borderId="25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/>
      <protection locked="0"/>
    </xf>
    <xf numFmtId="0" fontId="27" fillId="0" borderId="25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35" borderId="25" xfId="0" applyFont="1" applyFill="1" applyBorder="1" applyAlignment="1" applyProtection="1">
      <alignment horizontal="center"/>
      <protection locked="0"/>
    </xf>
    <xf numFmtId="0" fontId="27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27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28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6" fillId="0" borderId="25" xfId="0" applyFont="1" applyFill="1" applyBorder="1" applyAlignment="1" applyProtection="1">
      <alignment horizontal="center"/>
      <protection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49" fontId="65" fillId="0" borderId="0" xfId="0" applyNumberFormat="1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 locked="0"/>
    </xf>
    <xf numFmtId="0" fontId="29" fillId="0" borderId="26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25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left" vertical="center" textRotation="90"/>
      <protection/>
    </xf>
    <xf numFmtId="0" fontId="0" fillId="0" borderId="33" xfId="0" applyFont="1" applyBorder="1" applyAlignment="1" applyProtection="1">
      <alignment horizontal="left" vertical="center" textRotation="90"/>
      <protection/>
    </xf>
    <xf numFmtId="0" fontId="0" fillId="0" borderId="34" xfId="0" applyFont="1" applyBorder="1" applyAlignment="1" applyProtection="1">
      <alignment horizontal="left" vertical="center" textRotation="90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27" fillId="0" borderId="26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25" xfId="0" applyFont="1" applyFill="1" applyBorder="1" applyAlignment="1" applyProtection="1">
      <alignment/>
      <protection locked="0"/>
    </xf>
    <xf numFmtId="0" fontId="29" fillId="0" borderId="26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37" xfId="0" applyFont="1" applyFill="1" applyBorder="1" applyAlignment="1" applyProtection="1">
      <alignment horizontal="left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8" fillId="0" borderId="36" xfId="0" applyFont="1" applyFill="1" applyBorder="1" applyAlignment="1" applyProtection="1">
      <alignment horizontal="center" vertical="center" textRotation="90"/>
      <protection/>
    </xf>
    <xf numFmtId="0" fontId="8" fillId="0" borderId="37" xfId="0" applyFont="1" applyFill="1" applyBorder="1" applyAlignment="1" applyProtection="1">
      <alignment horizontal="center" vertical="center" textRotation="90"/>
      <protection/>
    </xf>
    <xf numFmtId="0" fontId="29" fillId="0" borderId="25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textRotation="90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PageLayoutView="0" workbookViewId="0" topLeftCell="H1">
      <pane ySplit="5" topLeftCell="A42" activePane="bottomLeft" state="frozen"/>
      <selection pane="topLeft" activeCell="A1" sqref="A1"/>
      <selection pane="bottomLeft" activeCell="AL48" sqref="AL48:BC48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4.003906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3.710937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3.7109375" style="0" customWidth="1"/>
    <col min="58" max="58" width="6.7109375" style="0" customWidth="1"/>
    <col min="59" max="59" width="7.421875" style="0" hidden="1" customWidth="1"/>
    <col min="60" max="60" width="3.7109375" style="91" customWidth="1"/>
    <col min="61" max="61" width="6.28125" style="91" customWidth="1"/>
  </cols>
  <sheetData>
    <row r="1" spans="2:59" ht="17.25" thickBot="1">
      <c r="B1" s="1"/>
      <c r="C1" s="1"/>
      <c r="D1" s="2"/>
      <c r="E1" s="3"/>
      <c r="F1" s="4" t="s">
        <v>140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customHeight="1" thickBot="1">
      <c r="A2" s="145" t="s">
        <v>26</v>
      </c>
      <c r="B2" s="148" t="s">
        <v>27</v>
      </c>
      <c r="C2" s="148" t="s">
        <v>28</v>
      </c>
      <c r="D2" s="151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87"/>
      <c r="BF2" s="160" t="s">
        <v>70</v>
      </c>
      <c r="BG2" s="7"/>
      <c r="BH2" s="165"/>
      <c r="BI2" s="164"/>
    </row>
    <row r="3" spans="1:61" ht="12.75">
      <c r="A3" s="146"/>
      <c r="B3" s="149"/>
      <c r="C3" s="149"/>
      <c r="D3" s="152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131</v>
      </c>
      <c r="BA3" s="30"/>
      <c r="BB3" s="24" t="s">
        <v>132</v>
      </c>
      <c r="BC3" s="30"/>
      <c r="BD3" s="38" t="s">
        <v>133</v>
      </c>
      <c r="BE3" s="88"/>
      <c r="BF3" s="161"/>
      <c r="BG3" s="21"/>
      <c r="BH3" s="165"/>
      <c r="BI3" s="164"/>
    </row>
    <row r="4" spans="1:61" ht="18" customHeight="1" thickBot="1">
      <c r="A4" s="146"/>
      <c r="B4" s="149"/>
      <c r="C4" s="149"/>
      <c r="D4" s="152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134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89"/>
      <c r="BF4" s="161"/>
      <c r="BG4" s="7"/>
      <c r="BH4" s="165"/>
      <c r="BI4" s="164"/>
    </row>
    <row r="5" spans="1:61" ht="111" customHeight="1">
      <c r="A5" s="147"/>
      <c r="B5" s="150"/>
      <c r="C5" s="150"/>
      <c r="D5" s="153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6" t="s">
        <v>69</v>
      </c>
      <c r="BF5" s="162"/>
      <c r="BG5" s="90" t="s">
        <v>71</v>
      </c>
      <c r="BH5" s="165"/>
      <c r="BI5" s="164"/>
    </row>
    <row r="6" spans="1:60" s="114" customFormat="1" ht="17.25">
      <c r="A6" s="99"/>
      <c r="B6" s="96"/>
      <c r="C6" s="96"/>
      <c r="D6" s="100"/>
      <c r="E6" s="101"/>
      <c r="F6" s="102" t="s">
        <v>72</v>
      </c>
      <c r="G6" s="103"/>
      <c r="H6" s="102" t="s">
        <v>72</v>
      </c>
      <c r="I6" s="102"/>
      <c r="J6" s="104" t="s">
        <v>73</v>
      </c>
      <c r="K6" s="105"/>
      <c r="L6" s="104" t="s">
        <v>73</v>
      </c>
      <c r="M6" s="105"/>
      <c r="N6" s="106" t="s">
        <v>74</v>
      </c>
      <c r="O6" s="105"/>
      <c r="P6" s="106" t="s">
        <v>75</v>
      </c>
      <c r="Q6" s="105"/>
      <c r="R6" s="106" t="s">
        <v>76</v>
      </c>
      <c r="S6" s="105"/>
      <c r="T6" s="106" t="s">
        <v>77</v>
      </c>
      <c r="U6" s="105"/>
      <c r="V6" s="106" t="s">
        <v>74</v>
      </c>
      <c r="W6" s="105"/>
      <c r="X6" s="106" t="s">
        <v>76</v>
      </c>
      <c r="Y6" s="105"/>
      <c r="Z6" s="106" t="s">
        <v>78</v>
      </c>
      <c r="AA6" s="105"/>
      <c r="AB6" s="107" t="s">
        <v>79</v>
      </c>
      <c r="AC6" s="105"/>
      <c r="AD6" s="107" t="s">
        <v>80</v>
      </c>
      <c r="AE6" s="108"/>
      <c r="AF6" s="109"/>
      <c r="AG6" s="102" t="s">
        <v>81</v>
      </c>
      <c r="AH6" s="103"/>
      <c r="AI6" s="106" t="s">
        <v>82</v>
      </c>
      <c r="AJ6" s="105"/>
      <c r="AK6" s="106" t="s">
        <v>74</v>
      </c>
      <c r="AL6" s="110"/>
      <c r="AM6" s="107" t="s">
        <v>81</v>
      </c>
      <c r="AN6" s="108"/>
      <c r="AO6" s="109"/>
      <c r="AP6" s="102" t="s">
        <v>83</v>
      </c>
      <c r="AQ6" s="103"/>
      <c r="AR6" s="106" t="s">
        <v>84</v>
      </c>
      <c r="AS6" s="105"/>
      <c r="AT6" s="106" t="s">
        <v>85</v>
      </c>
      <c r="AU6" s="105"/>
      <c r="AV6" s="106" t="s">
        <v>74</v>
      </c>
      <c r="AW6" s="105"/>
      <c r="AX6" s="106" t="s">
        <v>86</v>
      </c>
      <c r="AY6" s="105"/>
      <c r="AZ6" s="106" t="s">
        <v>85</v>
      </c>
      <c r="BA6" s="105"/>
      <c r="BB6" s="106" t="s">
        <v>87</v>
      </c>
      <c r="BC6" s="110"/>
      <c r="BD6" s="107" t="s">
        <v>88</v>
      </c>
      <c r="BE6" s="111"/>
      <c r="BF6" s="106"/>
      <c r="BG6" s="112"/>
      <c r="BH6" s="113"/>
    </row>
    <row r="7" spans="1:61" s="159" customFormat="1" ht="13.5" customHeight="1" thickBot="1">
      <c r="A7" s="157" t="s">
        <v>115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</row>
    <row r="8" spans="1:61" s="92" customFormat="1" ht="14.25" thickBot="1">
      <c r="A8" s="118">
        <v>1</v>
      </c>
      <c r="B8" s="119" t="s">
        <v>98</v>
      </c>
      <c r="C8" s="119" t="s">
        <v>99</v>
      </c>
      <c r="D8" s="120">
        <v>52</v>
      </c>
      <c r="E8" s="116">
        <v>31</v>
      </c>
      <c r="F8" s="117">
        <f>E8*6</f>
        <v>186</v>
      </c>
      <c r="G8" s="121"/>
      <c r="H8" s="96">
        <f>G8*6</f>
        <v>0</v>
      </c>
      <c r="I8" s="116">
        <v>5</v>
      </c>
      <c r="J8" s="122">
        <v>14</v>
      </c>
      <c r="K8" s="121"/>
      <c r="L8" s="123">
        <f>K8*3</f>
        <v>0</v>
      </c>
      <c r="M8" s="121"/>
      <c r="N8" s="96">
        <f>M8*3</f>
        <v>0</v>
      </c>
      <c r="O8" s="121"/>
      <c r="P8" s="96">
        <f>O8*0.5</f>
        <v>0</v>
      </c>
      <c r="Q8" s="121"/>
      <c r="R8" s="96">
        <f>Q8</f>
        <v>0</v>
      </c>
      <c r="S8" s="116">
        <v>5</v>
      </c>
      <c r="T8" s="117">
        <f>IF(S8&gt;5,10,S8*2)</f>
        <v>10</v>
      </c>
      <c r="U8" s="116">
        <v>11</v>
      </c>
      <c r="V8" s="117">
        <f>U8*3</f>
        <v>33</v>
      </c>
      <c r="W8" s="116"/>
      <c r="X8" s="117">
        <f>W8</f>
        <v>0</v>
      </c>
      <c r="Y8" s="121"/>
      <c r="Z8" s="96">
        <f>IF(Y8="si",1.5,0)</f>
        <v>0</v>
      </c>
      <c r="AA8" s="121"/>
      <c r="AB8" s="96">
        <f>IF(AA8="si",3,0)</f>
        <v>0</v>
      </c>
      <c r="AC8" s="121" t="s">
        <v>113</v>
      </c>
      <c r="AD8" s="117">
        <f>IF(AC8="si",10,0)</f>
        <v>10</v>
      </c>
      <c r="AE8" s="124">
        <f>F8+H8+J8+L8+N8+P8+R8+T8+V8+X8+Z8+AB8+AD8</f>
        <v>253</v>
      </c>
      <c r="AF8" s="121" t="s">
        <v>113</v>
      </c>
      <c r="AG8" s="117">
        <f>IF(AF8="si",6,0)</f>
        <v>6</v>
      </c>
      <c r="AH8" s="121"/>
      <c r="AI8" s="96">
        <f>AH8*4</f>
        <v>0</v>
      </c>
      <c r="AJ8" s="116">
        <v>1</v>
      </c>
      <c r="AK8" s="117">
        <f>AJ8*3</f>
        <v>3</v>
      </c>
      <c r="AL8" s="121"/>
      <c r="AM8" s="96">
        <f>IF(AL8="si",6,0)</f>
        <v>0</v>
      </c>
      <c r="AN8" s="124">
        <f>AG8+AI8+AK8+AM8</f>
        <v>9</v>
      </c>
      <c r="AO8" s="121"/>
      <c r="AP8" s="96">
        <f>AO8*3</f>
        <v>0</v>
      </c>
      <c r="AQ8" s="121" t="s">
        <v>113</v>
      </c>
      <c r="AR8" s="117">
        <f>IF(AQ8="si",12,0)</f>
        <v>12</v>
      </c>
      <c r="AS8" s="121"/>
      <c r="AT8" s="96">
        <f>AS8*5</f>
        <v>0</v>
      </c>
      <c r="AU8" s="121"/>
      <c r="AV8" s="96">
        <f>AU8*3</f>
        <v>0</v>
      </c>
      <c r="AW8" s="121"/>
      <c r="AX8" s="96">
        <f>AW8</f>
        <v>0</v>
      </c>
      <c r="AY8" s="116"/>
      <c r="AZ8" s="117">
        <f>AY8*5</f>
        <v>0</v>
      </c>
      <c r="BA8" s="121"/>
      <c r="BB8" s="96">
        <f>IF(BA8="si",5,0)</f>
        <v>0</v>
      </c>
      <c r="BC8" s="121"/>
      <c r="BD8" s="96">
        <f>IF(BC8="si",1,0)</f>
        <v>0</v>
      </c>
      <c r="BE8" s="125">
        <f>SUM(AP8+AR8+AT8+AV8+AX8+AZ8+BB8+BD8)</f>
        <v>12</v>
      </c>
      <c r="BF8" s="126">
        <f>AE8+AN8+BE8</f>
        <v>274</v>
      </c>
      <c r="BG8" s="127"/>
      <c r="BH8" s="128"/>
      <c r="BI8" s="129"/>
    </row>
    <row r="9" spans="1:61" s="92" customFormat="1" ht="13.5">
      <c r="A9" s="118">
        <v>2</v>
      </c>
      <c r="B9" s="119" t="s">
        <v>100</v>
      </c>
      <c r="C9" s="119" t="s">
        <v>101</v>
      </c>
      <c r="D9" s="120">
        <v>65</v>
      </c>
      <c r="E9" s="116">
        <v>22</v>
      </c>
      <c r="F9" s="117">
        <f>E9*6</f>
        <v>132</v>
      </c>
      <c r="G9" s="121"/>
      <c r="H9" s="96">
        <f>G9*6</f>
        <v>0</v>
      </c>
      <c r="I9" s="116"/>
      <c r="J9" s="122">
        <f>I9*3</f>
        <v>0</v>
      </c>
      <c r="K9" s="121"/>
      <c r="L9" s="123">
        <f>K9*3</f>
        <v>0</v>
      </c>
      <c r="M9" s="121"/>
      <c r="N9" s="96">
        <f>M9*3</f>
        <v>0</v>
      </c>
      <c r="O9" s="121"/>
      <c r="P9" s="96">
        <f>O9*0.5</f>
        <v>0</v>
      </c>
      <c r="Q9" s="121"/>
      <c r="R9" s="96">
        <f>Q9</f>
        <v>0</v>
      </c>
      <c r="S9" s="116">
        <v>5</v>
      </c>
      <c r="T9" s="117">
        <f>IF(S9&gt;5,10,S9*2)</f>
        <v>10</v>
      </c>
      <c r="U9" s="116">
        <v>9</v>
      </c>
      <c r="V9" s="117">
        <f>U9*3</f>
        <v>27</v>
      </c>
      <c r="W9" s="116"/>
      <c r="X9" s="117">
        <f>W9</f>
        <v>0</v>
      </c>
      <c r="Y9" s="121"/>
      <c r="Z9" s="96">
        <f>IF(Y9="si",1.5,0)</f>
        <v>0</v>
      </c>
      <c r="AA9" s="121"/>
      <c r="AB9" s="96">
        <f>IF(AA9="si",3,0)</f>
        <v>0</v>
      </c>
      <c r="AC9" s="121" t="s">
        <v>113</v>
      </c>
      <c r="AD9" s="117">
        <f>IF(AC9="si",10,0)</f>
        <v>10</v>
      </c>
      <c r="AE9" s="124">
        <f>F9+H9+J9+L9+N9+P9+R9+T9+V9+X9+Z9+AB9+AD9</f>
        <v>179</v>
      </c>
      <c r="AF9" s="121" t="s">
        <v>113</v>
      </c>
      <c r="AG9" s="117">
        <f>IF(AF9="si",6,0)</f>
        <v>6</v>
      </c>
      <c r="AH9" s="121"/>
      <c r="AI9" s="96">
        <f>AH9*4</f>
        <v>0</v>
      </c>
      <c r="AJ9" s="116">
        <v>1</v>
      </c>
      <c r="AK9" s="117">
        <f>AJ9*3</f>
        <v>3</v>
      </c>
      <c r="AL9" s="121"/>
      <c r="AM9" s="96">
        <f>IF(AL9="si",6,0)</f>
        <v>0</v>
      </c>
      <c r="AN9" s="124">
        <f>AG9+AI9+AK9+AM9</f>
        <v>9</v>
      </c>
      <c r="AO9" s="121"/>
      <c r="AP9" s="96">
        <f>AO9*3</f>
        <v>0</v>
      </c>
      <c r="AQ9" s="121" t="s">
        <v>113</v>
      </c>
      <c r="AR9" s="117">
        <f>IF(AQ9="si",12,0)</f>
        <v>12</v>
      </c>
      <c r="AS9" s="121"/>
      <c r="AT9" s="96">
        <f>AS9*5</f>
        <v>0</v>
      </c>
      <c r="AU9" s="121"/>
      <c r="AV9" s="96">
        <f>AU9*3</f>
        <v>0</v>
      </c>
      <c r="AW9" s="121">
        <v>1</v>
      </c>
      <c r="AX9" s="96">
        <f>AW9</f>
        <v>1</v>
      </c>
      <c r="AY9" s="116"/>
      <c r="AZ9" s="117">
        <f>AY9*5</f>
        <v>0</v>
      </c>
      <c r="BA9" s="121"/>
      <c r="BB9" s="96">
        <f>IF(BA9="si",5,0)</f>
        <v>0</v>
      </c>
      <c r="BC9" s="121"/>
      <c r="BD9" s="96">
        <f>IF(BC9="si",1,0)</f>
        <v>0</v>
      </c>
      <c r="BE9" s="125">
        <f>SUM(AP9+AR9+AT9+AV9+AX9+AZ9+BB9+BD9)</f>
        <v>13</v>
      </c>
      <c r="BF9" s="126">
        <f>AE9+AN9+BE9</f>
        <v>201</v>
      </c>
      <c r="BG9" s="127"/>
      <c r="BH9" s="128"/>
      <c r="BI9" s="129"/>
    </row>
    <row r="10" spans="1:61" s="156" customFormat="1" ht="13.5" customHeight="1">
      <c r="A10" s="154" t="s">
        <v>136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</row>
    <row r="11" spans="1:61" s="159" customFormat="1" ht="13.5" customHeight="1" thickBot="1">
      <c r="A11" s="157" t="s">
        <v>115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</row>
    <row r="12" spans="1:60" s="134" customFormat="1" ht="13.5">
      <c r="A12" s="118">
        <v>1</v>
      </c>
      <c r="B12" s="119" t="s">
        <v>129</v>
      </c>
      <c r="C12" s="119" t="s">
        <v>128</v>
      </c>
      <c r="D12" s="120">
        <v>80</v>
      </c>
      <c r="E12" s="116">
        <v>6</v>
      </c>
      <c r="F12" s="117">
        <f>E12*6</f>
        <v>36</v>
      </c>
      <c r="G12" s="121"/>
      <c r="H12" s="96">
        <f>G12*6</f>
        <v>0</v>
      </c>
      <c r="I12" s="116">
        <v>1</v>
      </c>
      <c r="J12" s="122">
        <v>3</v>
      </c>
      <c r="K12" s="121"/>
      <c r="L12" s="123">
        <f>K12*3</f>
        <v>0</v>
      </c>
      <c r="M12" s="121"/>
      <c r="N12" s="96">
        <f>M12*3</f>
        <v>0</v>
      </c>
      <c r="O12" s="121"/>
      <c r="P12" s="96">
        <f>O12*0.5</f>
        <v>0</v>
      </c>
      <c r="Q12" s="121"/>
      <c r="R12" s="96">
        <f>Q12</f>
        <v>0</v>
      </c>
      <c r="S12" s="116"/>
      <c r="T12" s="117">
        <f>IF(S12&gt;5,10,S12*2)</f>
        <v>0</v>
      </c>
      <c r="U12" s="116"/>
      <c r="V12" s="117">
        <f>U12*3</f>
        <v>0</v>
      </c>
      <c r="W12" s="116"/>
      <c r="X12" s="117">
        <f>W12</f>
        <v>0</v>
      </c>
      <c r="Y12" s="121"/>
      <c r="Z12" s="96">
        <f>IF(Y12="si",1.5,0)</f>
        <v>0</v>
      </c>
      <c r="AA12" s="121"/>
      <c r="AB12" s="96">
        <f>IF(AA12="si",3,0)</f>
        <v>0</v>
      </c>
      <c r="AC12" s="121"/>
      <c r="AD12" s="117">
        <f>IF(AC12="si",10,0)</f>
        <v>0</v>
      </c>
      <c r="AE12" s="124">
        <f>F12+H12+J12+L12+N12+P12+R12+T12+V12+X12+Z12+AB12+AD12</f>
        <v>39</v>
      </c>
      <c r="AF12" s="121"/>
      <c r="AG12" s="117">
        <f>IF(AF12="si",6,0)</f>
        <v>0</v>
      </c>
      <c r="AH12" s="121">
        <v>1</v>
      </c>
      <c r="AI12" s="96">
        <f>AH12*4</f>
        <v>4</v>
      </c>
      <c r="AJ12" s="116"/>
      <c r="AK12" s="117">
        <f>AJ12*3</f>
        <v>0</v>
      </c>
      <c r="AL12" s="121"/>
      <c r="AM12" s="96">
        <f>IF(AL12="si",6,0)</f>
        <v>0</v>
      </c>
      <c r="AN12" s="124">
        <f>AG12+AI12+AK12+AM12</f>
        <v>4</v>
      </c>
      <c r="AO12" s="121"/>
      <c r="AP12" s="96">
        <f>AO12*3</f>
        <v>0</v>
      </c>
      <c r="AQ12" s="121" t="s">
        <v>130</v>
      </c>
      <c r="AR12" s="117">
        <f>IF(AQ12="si",12,0)</f>
        <v>12</v>
      </c>
      <c r="AS12" s="121"/>
      <c r="AT12" s="96">
        <f>AS12*5</f>
        <v>0</v>
      </c>
      <c r="AU12" s="121"/>
      <c r="AV12" s="96">
        <f>AU12*3</f>
        <v>0</v>
      </c>
      <c r="AW12" s="121">
        <v>3</v>
      </c>
      <c r="AX12" s="96">
        <f>AW12</f>
        <v>3</v>
      </c>
      <c r="AY12" s="116"/>
      <c r="AZ12" s="117">
        <f>AY12*5</f>
        <v>0</v>
      </c>
      <c r="BA12" s="121"/>
      <c r="BB12" s="96">
        <f>IF(BA12="si",5,0)</f>
        <v>0</v>
      </c>
      <c r="BC12" s="121"/>
      <c r="BD12" s="96">
        <f>IF(BC12="si",1,0)</f>
        <v>0</v>
      </c>
      <c r="BE12" s="125">
        <f>SUM(AP12+AR12+AT12+AV12+AX12+AZ12+BB12+BD12)</f>
        <v>15</v>
      </c>
      <c r="BF12" s="126">
        <f>AE12+AN12+BE12</f>
        <v>58</v>
      </c>
      <c r="BG12" s="127"/>
      <c r="BH12" s="133"/>
    </row>
    <row r="13" spans="1:61" s="163" customFormat="1" ht="13.5" customHeight="1">
      <c r="A13" s="157" t="s">
        <v>116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</row>
    <row r="14" spans="1:61" s="92" customFormat="1" ht="13.5">
      <c r="A14" s="118">
        <v>1</v>
      </c>
      <c r="B14" s="119" t="s">
        <v>114</v>
      </c>
      <c r="C14" s="119"/>
      <c r="D14" s="120">
        <v>52</v>
      </c>
      <c r="E14" s="116">
        <v>31</v>
      </c>
      <c r="F14" s="117">
        <f>E14*6</f>
        <v>186</v>
      </c>
      <c r="G14" s="121"/>
      <c r="H14" s="96">
        <f>G14*6</f>
        <v>0</v>
      </c>
      <c r="I14" s="116">
        <v>5</v>
      </c>
      <c r="J14" s="122">
        <v>14</v>
      </c>
      <c r="K14" s="121"/>
      <c r="L14" s="123">
        <f>K14*3</f>
        <v>0</v>
      </c>
      <c r="M14" s="121"/>
      <c r="N14" s="96">
        <f>M14*3</f>
        <v>0</v>
      </c>
      <c r="O14" s="121"/>
      <c r="P14" s="96">
        <f>O14*0.5</f>
        <v>0</v>
      </c>
      <c r="Q14" s="121"/>
      <c r="R14" s="96">
        <f>Q14</f>
        <v>0</v>
      </c>
      <c r="S14" s="116">
        <v>5</v>
      </c>
      <c r="T14" s="117">
        <f>IF(S14&gt;5,10,S14*2)</f>
        <v>10</v>
      </c>
      <c r="U14" s="116">
        <v>3</v>
      </c>
      <c r="V14" s="117">
        <f>U14*3</f>
        <v>9</v>
      </c>
      <c r="W14" s="116"/>
      <c r="X14" s="117">
        <f>W14</f>
        <v>0</v>
      </c>
      <c r="Y14" s="121"/>
      <c r="Z14" s="96">
        <f>IF(Y14="si",1.5,0)</f>
        <v>0</v>
      </c>
      <c r="AA14" s="121"/>
      <c r="AB14" s="96"/>
      <c r="AC14" s="121"/>
      <c r="AD14" s="117">
        <f>IF(AC14="si",10,0)</f>
        <v>0</v>
      </c>
      <c r="AE14" s="124">
        <f>F14+H14+J14+L14+N14+P14+R14+T14+V14+X14+Z14+AB14+AD14</f>
        <v>219</v>
      </c>
      <c r="AF14" s="121" t="s">
        <v>113</v>
      </c>
      <c r="AG14" s="117">
        <f>IF(AF14="si",6,0)</f>
        <v>6</v>
      </c>
      <c r="AH14" s="121"/>
      <c r="AI14" s="96">
        <f>AH14*4</f>
        <v>0</v>
      </c>
      <c r="AJ14" s="116"/>
      <c r="AK14" s="117">
        <f>AJ14*3</f>
        <v>0</v>
      </c>
      <c r="AL14" s="121"/>
      <c r="AM14" s="96">
        <f>IF(AL14="si",6,0)</f>
        <v>0</v>
      </c>
      <c r="AN14" s="124">
        <f>AG14+AI14+AK14+AM14</f>
        <v>6</v>
      </c>
      <c r="AO14" s="121"/>
      <c r="AP14" s="96">
        <f>AO14*3</f>
        <v>0</v>
      </c>
      <c r="AQ14" s="121"/>
      <c r="AR14" s="117">
        <f>IF(AQ14="si",12,0)</f>
        <v>0</v>
      </c>
      <c r="AS14" s="121"/>
      <c r="AT14" s="96">
        <f>AS14*5</f>
        <v>0</v>
      </c>
      <c r="AU14" s="121"/>
      <c r="AV14" s="96">
        <f>AU14*3</f>
        <v>0</v>
      </c>
      <c r="AW14" s="121"/>
      <c r="AX14" s="96">
        <f>AW14</f>
        <v>0</v>
      </c>
      <c r="AY14" s="116"/>
      <c r="AZ14" s="117">
        <f>AY14*5</f>
        <v>0</v>
      </c>
      <c r="BA14" s="121"/>
      <c r="BB14" s="96">
        <f>IF(BA14="si",5,0)</f>
        <v>0</v>
      </c>
      <c r="BC14" s="121"/>
      <c r="BD14" s="96">
        <f>IF(BC14="si",1,0)</f>
        <v>0</v>
      </c>
      <c r="BE14" s="125"/>
      <c r="BF14" s="126">
        <f>AE14+AN14+BE14</f>
        <v>225</v>
      </c>
      <c r="BG14" s="130"/>
      <c r="BH14" s="129"/>
      <c r="BI14" s="129"/>
    </row>
    <row r="15" spans="1:61" s="92" customFormat="1" ht="13.5">
      <c r="A15" s="118">
        <v>1</v>
      </c>
      <c r="B15" s="119" t="s">
        <v>125</v>
      </c>
      <c r="C15" s="119" t="s">
        <v>126</v>
      </c>
      <c r="D15" s="120">
        <v>72</v>
      </c>
      <c r="E15" s="116">
        <v>8</v>
      </c>
      <c r="F15" s="117">
        <f>E15*6</f>
        <v>48</v>
      </c>
      <c r="G15" s="121"/>
      <c r="H15" s="96">
        <v>0</v>
      </c>
      <c r="I15" s="116">
        <v>5</v>
      </c>
      <c r="J15" s="122">
        <v>14</v>
      </c>
      <c r="K15" s="121"/>
      <c r="L15" s="123">
        <v>0</v>
      </c>
      <c r="M15" s="121"/>
      <c r="N15" s="96">
        <v>0</v>
      </c>
      <c r="O15" s="121"/>
      <c r="P15" s="96">
        <v>0</v>
      </c>
      <c r="Q15" s="121"/>
      <c r="R15" s="96">
        <v>0</v>
      </c>
      <c r="S15" s="116">
        <v>1</v>
      </c>
      <c r="T15" s="117">
        <f>IF(S15&gt;5,10,S15*2)</f>
        <v>2</v>
      </c>
      <c r="U15" s="116"/>
      <c r="V15" s="117">
        <v>0</v>
      </c>
      <c r="W15" s="116"/>
      <c r="X15" s="117">
        <v>0</v>
      </c>
      <c r="Y15" s="121"/>
      <c r="Z15" s="96">
        <v>0</v>
      </c>
      <c r="AA15" s="121"/>
      <c r="AB15" s="96">
        <v>0</v>
      </c>
      <c r="AC15" s="121"/>
      <c r="AD15" s="117">
        <v>0</v>
      </c>
      <c r="AE15" s="124">
        <f>F15+H15+J15+L15+N15+P15+R15+T15+V15+X15+Z15+AB15+AD15</f>
        <v>64</v>
      </c>
      <c r="AF15" s="121"/>
      <c r="AG15" s="117">
        <v>0</v>
      </c>
      <c r="AH15" s="121"/>
      <c r="AI15" s="96">
        <v>0</v>
      </c>
      <c r="AJ15" s="116">
        <v>2</v>
      </c>
      <c r="AK15" s="117">
        <v>6</v>
      </c>
      <c r="AL15" s="121"/>
      <c r="AM15" s="96">
        <v>0</v>
      </c>
      <c r="AN15" s="124">
        <v>6</v>
      </c>
      <c r="AO15" s="121"/>
      <c r="AP15" s="96">
        <v>0</v>
      </c>
      <c r="AQ15" s="121" t="s">
        <v>113</v>
      </c>
      <c r="AR15" s="117">
        <v>12</v>
      </c>
      <c r="AS15" s="121"/>
      <c r="AT15" s="96">
        <v>0</v>
      </c>
      <c r="AU15" s="121"/>
      <c r="AV15" s="96">
        <v>0</v>
      </c>
      <c r="AW15" s="121">
        <v>2</v>
      </c>
      <c r="AX15" s="96">
        <v>2</v>
      </c>
      <c r="AY15" s="116"/>
      <c r="AZ15" s="117">
        <v>0</v>
      </c>
      <c r="BA15" s="121"/>
      <c r="BB15" s="96">
        <v>0</v>
      </c>
      <c r="BC15" s="121"/>
      <c r="BD15" s="96">
        <v>0</v>
      </c>
      <c r="BE15" s="125">
        <v>14</v>
      </c>
      <c r="BF15" s="126">
        <f>AE15+AN15+BE15</f>
        <v>84</v>
      </c>
      <c r="BG15" s="130"/>
      <c r="BH15" s="129"/>
      <c r="BI15" s="129"/>
    </row>
    <row r="16" spans="1:61" s="163" customFormat="1" ht="13.5" customHeight="1">
      <c r="A16" s="157" t="s">
        <v>117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</row>
    <row r="17" spans="1:61" s="92" customFormat="1" ht="13.5">
      <c r="A17" s="118">
        <v>1</v>
      </c>
      <c r="B17" s="119" t="s">
        <v>103</v>
      </c>
      <c r="C17" s="119" t="s">
        <v>104</v>
      </c>
      <c r="D17" s="120">
        <v>59</v>
      </c>
      <c r="E17" s="116">
        <v>19</v>
      </c>
      <c r="F17" s="117">
        <f>E17*6</f>
        <v>114</v>
      </c>
      <c r="G17" s="121"/>
      <c r="H17" s="96">
        <f>G17*6</f>
        <v>0</v>
      </c>
      <c r="I17" s="116">
        <v>10</v>
      </c>
      <c r="J17" s="122">
        <v>24</v>
      </c>
      <c r="K17" s="121"/>
      <c r="L17" s="123">
        <f>K17*3</f>
        <v>0</v>
      </c>
      <c r="M17" s="121"/>
      <c r="N17" s="96">
        <f>M17*3</f>
        <v>0</v>
      </c>
      <c r="O17" s="121"/>
      <c r="P17" s="96">
        <f>O17*0.5</f>
        <v>0</v>
      </c>
      <c r="Q17" s="121"/>
      <c r="R17" s="96">
        <f>Q17</f>
        <v>0</v>
      </c>
      <c r="S17" s="116">
        <v>5</v>
      </c>
      <c r="T17" s="117">
        <f>IF(S17&gt;5,10,S17*2)</f>
        <v>10</v>
      </c>
      <c r="U17" s="116">
        <v>5</v>
      </c>
      <c r="V17" s="117">
        <f>U17*3</f>
        <v>15</v>
      </c>
      <c r="W17" s="116"/>
      <c r="X17" s="117">
        <f>W17</f>
        <v>0</v>
      </c>
      <c r="Y17" s="121"/>
      <c r="Z17" s="96">
        <f>IF(Y17="si",1.5,0)</f>
        <v>0</v>
      </c>
      <c r="AA17" s="121"/>
      <c r="AB17" s="96">
        <f>IF(AA17="si",3,0)</f>
        <v>0</v>
      </c>
      <c r="AC17" s="121" t="s">
        <v>113</v>
      </c>
      <c r="AD17" s="117">
        <f>IF(AC17="si",10,0)</f>
        <v>10</v>
      </c>
      <c r="AE17" s="124">
        <f>F17+H17+J17+L17+N17+P17+R17+T17+V17+X17+Z17+AB17+AD17</f>
        <v>173</v>
      </c>
      <c r="AF17" s="121"/>
      <c r="AG17" s="117">
        <f>IF(AF17="si",6,0)</f>
        <v>0</v>
      </c>
      <c r="AH17" s="121"/>
      <c r="AI17" s="96">
        <f>AH17*4</f>
        <v>0</v>
      </c>
      <c r="AJ17" s="116"/>
      <c r="AK17" s="117">
        <f>AJ17*3</f>
        <v>0</v>
      </c>
      <c r="AL17" s="121"/>
      <c r="AM17" s="96">
        <f>IF(AL17="si",6,0)</f>
        <v>0</v>
      </c>
      <c r="AN17" s="124">
        <f>AG17+AI17+AK17+AM17</f>
        <v>0</v>
      </c>
      <c r="AO17" s="121"/>
      <c r="AP17" s="96">
        <f>AO17*3</f>
        <v>0</v>
      </c>
      <c r="AQ17" s="121" t="s">
        <v>113</v>
      </c>
      <c r="AR17" s="117">
        <f>IF(AQ17="si",12,0)</f>
        <v>12</v>
      </c>
      <c r="AS17" s="121"/>
      <c r="AT17" s="96">
        <f>AS17*5</f>
        <v>0</v>
      </c>
      <c r="AU17" s="121"/>
      <c r="AV17" s="96">
        <f>AU17*3</f>
        <v>0</v>
      </c>
      <c r="AW17" s="121"/>
      <c r="AX17" s="96">
        <f>AW17</f>
        <v>0</v>
      </c>
      <c r="AY17" s="116"/>
      <c r="AZ17" s="117">
        <f>AY17*5</f>
        <v>0</v>
      </c>
      <c r="BA17" s="121"/>
      <c r="BB17" s="96">
        <f>IF(BA17="si",5,0)</f>
        <v>0</v>
      </c>
      <c r="BC17" s="121"/>
      <c r="BD17" s="96">
        <f>IF(BC17="si",1,0)</f>
        <v>0</v>
      </c>
      <c r="BE17" s="125">
        <f>SUM(AP17+AR17+AT17+AV17+AX17+AZ17+BB17+BD17)</f>
        <v>12</v>
      </c>
      <c r="BF17" s="126">
        <f>AE17+AN17+BE17</f>
        <v>185</v>
      </c>
      <c r="BG17" s="130"/>
      <c r="BH17" s="128"/>
      <c r="BI17" s="129"/>
    </row>
    <row r="18" spans="1:61" s="144" customFormat="1" ht="13.5" customHeight="1">
      <c r="A18" s="142" t="s">
        <v>118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</row>
    <row r="19" spans="1:61" s="92" customFormat="1" ht="13.5">
      <c r="A19" s="118">
        <v>1</v>
      </c>
      <c r="B19" s="119" t="s">
        <v>105</v>
      </c>
      <c r="C19" s="119" t="s">
        <v>106</v>
      </c>
      <c r="D19" s="120">
        <v>58</v>
      </c>
      <c r="E19" s="116">
        <v>23</v>
      </c>
      <c r="F19" s="117">
        <f>E19*6</f>
        <v>138</v>
      </c>
      <c r="G19" s="121"/>
      <c r="H19" s="96">
        <f>G19*6</f>
        <v>0</v>
      </c>
      <c r="I19" s="116">
        <v>6</v>
      </c>
      <c r="J19" s="122">
        <v>16</v>
      </c>
      <c r="K19" s="121"/>
      <c r="L19" s="123">
        <f>K19*3</f>
        <v>0</v>
      </c>
      <c r="M19" s="121"/>
      <c r="N19" s="96">
        <f>M19*3</f>
        <v>0</v>
      </c>
      <c r="O19" s="121"/>
      <c r="P19" s="96">
        <f>O19*0.5</f>
        <v>0</v>
      </c>
      <c r="Q19" s="121"/>
      <c r="R19" s="96">
        <f>Q19</f>
        <v>0</v>
      </c>
      <c r="S19" s="116">
        <v>5</v>
      </c>
      <c r="T19" s="117">
        <f>IF(S19&gt;5,10,S19*2)</f>
        <v>10</v>
      </c>
      <c r="U19" s="116">
        <v>18</v>
      </c>
      <c r="V19" s="117">
        <f>U19*3</f>
        <v>54</v>
      </c>
      <c r="W19" s="116"/>
      <c r="X19" s="117">
        <f>W19</f>
        <v>0</v>
      </c>
      <c r="Y19" s="121"/>
      <c r="Z19" s="96">
        <f>IF(Y19="si",1.5,0)</f>
        <v>0</v>
      </c>
      <c r="AA19" s="121"/>
      <c r="AB19" s="96">
        <f>IF(AA19="si",3,0)</f>
        <v>0</v>
      </c>
      <c r="AC19" s="121" t="s">
        <v>113</v>
      </c>
      <c r="AD19" s="117">
        <f>IF(AC19="si",10,0)</f>
        <v>10</v>
      </c>
      <c r="AE19" s="124">
        <f>F19+H19+J19+L19+N19+P19+R19+T19+V19+X19+Z19+AB19+AD19</f>
        <v>228</v>
      </c>
      <c r="AF19" s="121"/>
      <c r="AG19" s="117">
        <f>IF(AF19="si",6,0)</f>
        <v>0</v>
      </c>
      <c r="AH19" s="121"/>
      <c r="AI19" s="96">
        <f>AH19*4</f>
        <v>0</v>
      </c>
      <c r="AJ19" s="116"/>
      <c r="AK19" s="117">
        <f>AJ19*3</f>
        <v>0</v>
      </c>
      <c r="AL19" s="121"/>
      <c r="AM19" s="96">
        <f>IF(AL19="si",6,0)</f>
        <v>0</v>
      </c>
      <c r="AN19" s="124">
        <f>AG19+AI19+AK19+AM19</f>
        <v>0</v>
      </c>
      <c r="AO19" s="121"/>
      <c r="AP19" s="96">
        <f>AO19*3</f>
        <v>0</v>
      </c>
      <c r="AQ19" s="121" t="s">
        <v>113</v>
      </c>
      <c r="AR19" s="117">
        <f>IF(AQ19="si",12,0)</f>
        <v>12</v>
      </c>
      <c r="AS19" s="121"/>
      <c r="AT19" s="96">
        <f>AS19*5</f>
        <v>0</v>
      </c>
      <c r="AU19" s="121"/>
      <c r="AV19" s="96">
        <f>AU19*3</f>
        <v>0</v>
      </c>
      <c r="AW19" s="121"/>
      <c r="AX19" s="96">
        <f>AW19</f>
        <v>0</v>
      </c>
      <c r="AY19" s="116"/>
      <c r="AZ19" s="117">
        <f>AY19*5</f>
        <v>0</v>
      </c>
      <c r="BA19" s="121"/>
      <c r="BB19" s="96">
        <f>IF(BA19="si",5,0)</f>
        <v>0</v>
      </c>
      <c r="BC19" s="121"/>
      <c r="BD19" s="96">
        <f>IF(BC19="si",1,0)</f>
        <v>0</v>
      </c>
      <c r="BE19" s="125">
        <f>SUM(AP19+AR19+AT19+AV19+AX19+AZ19+BB19+BD19)</f>
        <v>12</v>
      </c>
      <c r="BF19" s="126">
        <f>AE19+AN19+BE19</f>
        <v>240</v>
      </c>
      <c r="BH19" s="128"/>
      <c r="BI19" s="129"/>
    </row>
    <row r="20" spans="1:61" s="144" customFormat="1" ht="13.5" customHeight="1">
      <c r="A20" s="142" t="s">
        <v>119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</row>
    <row r="21" spans="1:61" s="131" customFormat="1" ht="13.5">
      <c r="A21" s="118">
        <v>1</v>
      </c>
      <c r="B21" s="119" t="s">
        <v>107</v>
      </c>
      <c r="C21" s="119" t="s">
        <v>108</v>
      </c>
      <c r="D21" s="120">
        <v>58</v>
      </c>
      <c r="E21" s="116">
        <v>27</v>
      </c>
      <c r="F21" s="117">
        <f>E21*6</f>
        <v>162</v>
      </c>
      <c r="G21" s="121"/>
      <c r="H21" s="96">
        <f>G21*6</f>
        <v>0</v>
      </c>
      <c r="I21" s="116">
        <v>4</v>
      </c>
      <c r="J21" s="122">
        <f>I21*3</f>
        <v>12</v>
      </c>
      <c r="K21" s="121"/>
      <c r="L21" s="123">
        <f>K21*3</f>
        <v>0</v>
      </c>
      <c r="M21" s="121"/>
      <c r="N21" s="96">
        <f>M21*3</f>
        <v>0</v>
      </c>
      <c r="O21" s="121"/>
      <c r="P21" s="96">
        <f>O21*0.5</f>
        <v>0</v>
      </c>
      <c r="Q21" s="121"/>
      <c r="R21" s="96">
        <f>Q21</f>
        <v>0</v>
      </c>
      <c r="S21" s="116">
        <v>5</v>
      </c>
      <c r="T21" s="117">
        <f>IF(S21&gt;5,10,S21*2)</f>
        <v>10</v>
      </c>
      <c r="U21" s="116">
        <v>7</v>
      </c>
      <c r="V21" s="117">
        <f>U21*3</f>
        <v>21</v>
      </c>
      <c r="W21" s="116"/>
      <c r="X21" s="117">
        <f>W21</f>
        <v>0</v>
      </c>
      <c r="Y21" s="121"/>
      <c r="Z21" s="96">
        <f>IF(Y21="si",1.5,0)</f>
        <v>0</v>
      </c>
      <c r="AA21" s="121"/>
      <c r="AB21" s="96">
        <f>IF(AA21="si",3,0)</f>
        <v>0</v>
      </c>
      <c r="AC21" s="121" t="s">
        <v>113</v>
      </c>
      <c r="AD21" s="117">
        <f>IF(AC21="si",10,0)</f>
        <v>10</v>
      </c>
      <c r="AE21" s="124">
        <f>F21+H21+J21+L21+N21+P21+R21+T21+V21+X21+Z21+AB21+AD21</f>
        <v>215</v>
      </c>
      <c r="AF21" s="121"/>
      <c r="AG21" s="117">
        <f>IF(AF21="si",6,0)</f>
        <v>0</v>
      </c>
      <c r="AH21" s="121"/>
      <c r="AI21" s="96">
        <f>AH21*4</f>
        <v>0</v>
      </c>
      <c r="AJ21" s="116"/>
      <c r="AK21" s="117">
        <f>AJ21*3</f>
        <v>0</v>
      </c>
      <c r="AL21" s="121"/>
      <c r="AM21" s="96">
        <f>IF(AL21="si",6,0)</f>
        <v>0</v>
      </c>
      <c r="AN21" s="124">
        <f>AG21+AI21+AK21+AM21</f>
        <v>0</v>
      </c>
      <c r="AO21" s="121"/>
      <c r="AP21" s="96">
        <f>AO21*3</f>
        <v>0</v>
      </c>
      <c r="AQ21" s="121" t="s">
        <v>113</v>
      </c>
      <c r="AR21" s="117">
        <f>IF(AQ21="si",12,0)</f>
        <v>12</v>
      </c>
      <c r="AS21" s="121"/>
      <c r="AT21" s="96">
        <f>AS21*5</f>
        <v>0</v>
      </c>
      <c r="AU21" s="121"/>
      <c r="AV21" s="96">
        <f>AU21*3</f>
        <v>0</v>
      </c>
      <c r="AW21" s="121"/>
      <c r="AX21" s="96">
        <f>AW21</f>
        <v>0</v>
      </c>
      <c r="AY21" s="116"/>
      <c r="AZ21" s="117">
        <f>AY21*5</f>
        <v>0</v>
      </c>
      <c r="BA21" s="121"/>
      <c r="BB21" s="96">
        <f>IF(BA21="si",5,0)</f>
        <v>0</v>
      </c>
      <c r="BC21" s="121"/>
      <c r="BD21" s="96">
        <f>IF(BC21="si",1,0)</f>
        <v>0</v>
      </c>
      <c r="BE21" s="125">
        <f>SUM(AP21+AR21+AT21+AV21+AX21+AZ21+BB21+BD21)</f>
        <v>12</v>
      </c>
      <c r="BF21" s="126">
        <f>AE21+AN21+BE21</f>
        <v>227</v>
      </c>
      <c r="BH21" s="94"/>
      <c r="BI21" s="94"/>
    </row>
    <row r="22" spans="1:61" s="144" customFormat="1" ht="13.5" customHeight="1">
      <c r="A22" s="142" t="s">
        <v>120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</row>
    <row r="23" spans="1:61" s="131" customFormat="1" ht="13.5">
      <c r="A23" s="118">
        <v>1</v>
      </c>
      <c r="B23" s="119" t="s">
        <v>100</v>
      </c>
      <c r="C23" s="119" t="s">
        <v>109</v>
      </c>
      <c r="D23" s="120">
        <v>62</v>
      </c>
      <c r="E23" s="116">
        <v>22</v>
      </c>
      <c r="F23" s="117">
        <f>E23*6</f>
        <v>132</v>
      </c>
      <c r="G23" s="121"/>
      <c r="H23" s="96">
        <f>G23*6</f>
        <v>0</v>
      </c>
      <c r="I23" s="116">
        <v>7</v>
      </c>
      <c r="J23" s="122">
        <v>18</v>
      </c>
      <c r="K23" s="121"/>
      <c r="L23" s="123">
        <f>K23*3</f>
        <v>0</v>
      </c>
      <c r="M23" s="121"/>
      <c r="N23" s="96">
        <f>M23*3</f>
        <v>0</v>
      </c>
      <c r="O23" s="121"/>
      <c r="P23" s="96">
        <f>O23*0.5</f>
        <v>0</v>
      </c>
      <c r="Q23" s="121"/>
      <c r="R23" s="96">
        <f>Q23</f>
        <v>0</v>
      </c>
      <c r="S23" s="116">
        <v>5</v>
      </c>
      <c r="T23" s="117">
        <f>IF(S23&gt;5,10,S23*2)</f>
        <v>10</v>
      </c>
      <c r="U23" s="116">
        <v>2</v>
      </c>
      <c r="V23" s="117">
        <f>U23*3</f>
        <v>6</v>
      </c>
      <c r="W23" s="116"/>
      <c r="X23" s="117">
        <f>W23</f>
        <v>0</v>
      </c>
      <c r="Y23" s="121"/>
      <c r="Z23" s="96">
        <f>IF(Y23="si",1.5,0)</f>
        <v>0</v>
      </c>
      <c r="AA23" s="121"/>
      <c r="AB23" s="96">
        <f>IF(AA23="si",3,0)</f>
        <v>0</v>
      </c>
      <c r="AC23" s="121"/>
      <c r="AD23" s="117">
        <f>IF(AC23="si",10,0)</f>
        <v>0</v>
      </c>
      <c r="AE23" s="124">
        <f>F23+H23+J23+L23+N23+P23+R23+T23+V23+X23+Z23+AB23+AD23</f>
        <v>166</v>
      </c>
      <c r="AF23" s="121"/>
      <c r="AG23" s="117">
        <f>IF(AF23="si",6,0)</f>
        <v>0</v>
      </c>
      <c r="AH23" s="121"/>
      <c r="AI23" s="96">
        <f>AH23*4</f>
        <v>0</v>
      </c>
      <c r="AJ23" s="116"/>
      <c r="AK23" s="117">
        <f>AJ23*3</f>
        <v>0</v>
      </c>
      <c r="AL23" s="121"/>
      <c r="AM23" s="96">
        <f>IF(AL23="si",6,0)</f>
        <v>0</v>
      </c>
      <c r="AN23" s="124">
        <f>AG23+AI23+AK23+AM23</f>
        <v>0</v>
      </c>
      <c r="AO23" s="121"/>
      <c r="AP23" s="96">
        <f>AO23*3</f>
        <v>0</v>
      </c>
      <c r="AQ23" s="121" t="s">
        <v>113</v>
      </c>
      <c r="AR23" s="117">
        <f>IF(AQ23="si",12,0)</f>
        <v>12</v>
      </c>
      <c r="AS23" s="121"/>
      <c r="AT23" s="96">
        <f>AS23*5</f>
        <v>0</v>
      </c>
      <c r="AU23" s="121">
        <v>1</v>
      </c>
      <c r="AV23" s="96">
        <f>AU23*3</f>
        <v>3</v>
      </c>
      <c r="AW23" s="121"/>
      <c r="AX23" s="96">
        <f>AW23</f>
        <v>0</v>
      </c>
      <c r="AY23" s="116"/>
      <c r="AZ23" s="117">
        <f>AY23*5</f>
        <v>0</v>
      </c>
      <c r="BA23" s="121"/>
      <c r="BB23" s="96">
        <f>IF(BA23="si",5,0)</f>
        <v>0</v>
      </c>
      <c r="BC23" s="121"/>
      <c r="BD23" s="96">
        <f>IF(BC23="si",1,0)</f>
        <v>0</v>
      </c>
      <c r="BE23" s="125">
        <f>SUM(AP23+AR23+AT23+AV23+AX23+AZ23+BB23+BD23)</f>
        <v>15</v>
      </c>
      <c r="BF23" s="126">
        <f>AE23+AN23+BE23</f>
        <v>181</v>
      </c>
      <c r="BH23" s="94"/>
      <c r="BI23" s="94"/>
    </row>
    <row r="24" spans="1:61" s="144" customFormat="1" ht="13.5" customHeight="1">
      <c r="A24" s="142" t="s">
        <v>121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</row>
    <row r="25" spans="1:61" s="131" customFormat="1" ht="13.5">
      <c r="A25" s="118">
        <v>1</v>
      </c>
      <c r="B25" s="119" t="s">
        <v>110</v>
      </c>
      <c r="C25" s="119" t="s">
        <v>102</v>
      </c>
      <c r="D25" s="120">
        <v>63</v>
      </c>
      <c r="E25" s="116">
        <v>17</v>
      </c>
      <c r="F25" s="117">
        <v>204</v>
      </c>
      <c r="G25" s="121"/>
      <c r="H25" s="96">
        <f>G25*6</f>
        <v>0</v>
      </c>
      <c r="I25" s="116">
        <v>1</v>
      </c>
      <c r="J25" s="122">
        <f>I25*3</f>
        <v>3</v>
      </c>
      <c r="K25" s="121"/>
      <c r="L25" s="123">
        <f>K25*3</f>
        <v>0</v>
      </c>
      <c r="M25" s="121"/>
      <c r="N25" s="96">
        <f>M25*3</f>
        <v>0</v>
      </c>
      <c r="O25" s="121"/>
      <c r="P25" s="96">
        <f>O25*0.5</f>
        <v>0</v>
      </c>
      <c r="Q25" s="121"/>
      <c r="R25" s="96">
        <f>Q25</f>
        <v>0</v>
      </c>
      <c r="S25" s="116">
        <v>5</v>
      </c>
      <c r="T25" s="117">
        <f>IF(S25&gt;5,10,S25*2)</f>
        <v>10</v>
      </c>
      <c r="U25" s="116">
        <v>4</v>
      </c>
      <c r="V25" s="117">
        <f>U25*3</f>
        <v>12</v>
      </c>
      <c r="W25" s="116"/>
      <c r="X25" s="117">
        <f>W25</f>
        <v>0</v>
      </c>
      <c r="Y25" s="121"/>
      <c r="Z25" s="96">
        <f>IF(Y25="si",1.5,0)</f>
        <v>0</v>
      </c>
      <c r="AA25" s="121"/>
      <c r="AB25" s="96">
        <f>IF(AA25="si",3,0)</f>
        <v>0</v>
      </c>
      <c r="AC25" s="121" t="s">
        <v>113</v>
      </c>
      <c r="AD25" s="117">
        <f>IF(AC25="si",10,0)</f>
        <v>10</v>
      </c>
      <c r="AE25" s="124">
        <f>F25+H25+J25+L25+N25+P25+R25+T25+V25+X25+Z25+AB25+AD25</f>
        <v>239</v>
      </c>
      <c r="AF25" s="121"/>
      <c r="AG25" s="117">
        <f>IF(AF25="si",6,0)</f>
        <v>0</v>
      </c>
      <c r="AH25" s="121"/>
      <c r="AI25" s="96">
        <f>AH25*4</f>
        <v>0</v>
      </c>
      <c r="AJ25" s="116">
        <v>1</v>
      </c>
      <c r="AK25" s="117">
        <f>AJ25*3</f>
        <v>3</v>
      </c>
      <c r="AL25" s="121"/>
      <c r="AM25" s="96">
        <f>IF(AL25="si",6,0)</f>
        <v>0</v>
      </c>
      <c r="AN25" s="124">
        <f>AG25+AI25+AK25+AM25</f>
        <v>3</v>
      </c>
      <c r="AO25" s="121"/>
      <c r="AP25" s="96">
        <f>AO25*3</f>
        <v>0</v>
      </c>
      <c r="AQ25" s="121" t="s">
        <v>113</v>
      </c>
      <c r="AR25" s="117">
        <f>IF(AQ25="si",12,0)</f>
        <v>12</v>
      </c>
      <c r="AS25" s="121"/>
      <c r="AT25" s="96">
        <f>AS25*5</f>
        <v>0</v>
      </c>
      <c r="AU25" s="121">
        <v>1</v>
      </c>
      <c r="AV25" s="96">
        <f>AU25*3</f>
        <v>3</v>
      </c>
      <c r="AW25" s="121">
        <v>1</v>
      </c>
      <c r="AX25" s="96">
        <f>AW25</f>
        <v>1</v>
      </c>
      <c r="AY25" s="116"/>
      <c r="AZ25" s="117">
        <f>AY25*5</f>
        <v>0</v>
      </c>
      <c r="BA25" s="121"/>
      <c r="BB25" s="96">
        <f>IF(BA25="si",5,0)</f>
        <v>0</v>
      </c>
      <c r="BC25" s="121"/>
      <c r="BD25" s="96">
        <f>IF(BC25="si",1,0)</f>
        <v>0</v>
      </c>
      <c r="BE25" s="125">
        <f>SUM(AP25+AR25+AT25+AV25+AX25+AZ25+BB25+BD25)</f>
        <v>16</v>
      </c>
      <c r="BF25" s="126">
        <f>AE25+AN25+BE25</f>
        <v>258</v>
      </c>
      <c r="BH25" s="94"/>
      <c r="BI25" s="94"/>
    </row>
    <row r="26" spans="1:61" s="144" customFormat="1" ht="13.5" customHeight="1">
      <c r="A26" s="142" t="s">
        <v>122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</row>
    <row r="27" spans="1:61" s="131" customFormat="1" ht="13.5">
      <c r="A27" s="118">
        <v>1</v>
      </c>
      <c r="B27" s="119" t="s">
        <v>111</v>
      </c>
      <c r="C27" s="119" t="s">
        <v>112</v>
      </c>
      <c r="D27" s="120">
        <v>55</v>
      </c>
      <c r="E27" s="116">
        <v>27</v>
      </c>
      <c r="F27" s="117">
        <f>E27*6</f>
        <v>162</v>
      </c>
      <c r="G27" s="121"/>
      <c r="H27" s="96">
        <f>G27*6</f>
        <v>0</v>
      </c>
      <c r="I27" s="116">
        <v>3</v>
      </c>
      <c r="J27" s="122">
        <f>I27*3</f>
        <v>9</v>
      </c>
      <c r="K27" s="121"/>
      <c r="L27" s="123">
        <f>K27*3</f>
        <v>0</v>
      </c>
      <c r="M27" s="121">
        <v>6</v>
      </c>
      <c r="N27" s="96">
        <f>M27*3</f>
        <v>18</v>
      </c>
      <c r="O27" s="121"/>
      <c r="P27" s="96">
        <f>O27*0.5</f>
        <v>0</v>
      </c>
      <c r="Q27" s="121"/>
      <c r="R27" s="96">
        <f>Q27</f>
        <v>0</v>
      </c>
      <c r="S27" s="116">
        <v>5</v>
      </c>
      <c r="T27" s="117">
        <f>IF(S27&gt;5,10,S27*2)</f>
        <v>10</v>
      </c>
      <c r="U27" s="116">
        <v>6</v>
      </c>
      <c r="V27" s="117">
        <f>U27*3</f>
        <v>18</v>
      </c>
      <c r="W27" s="116"/>
      <c r="X27" s="117">
        <f>W27</f>
        <v>0</v>
      </c>
      <c r="Y27" s="121"/>
      <c r="Z27" s="96">
        <f>IF(Y27="si",1.5,0)</f>
        <v>0</v>
      </c>
      <c r="AA27" s="121"/>
      <c r="AB27" s="96">
        <f>IF(AA27="si",3,0)</f>
        <v>0</v>
      </c>
      <c r="AC27" s="121"/>
      <c r="AD27" s="117">
        <f>IF(AC27="si",10,0)</f>
        <v>0</v>
      </c>
      <c r="AE27" s="124">
        <f>F27+H27+J27+L27+N27+P27+R27+T27+V27+X27+Z27+AB27+AD27</f>
        <v>217</v>
      </c>
      <c r="AF27" s="121"/>
      <c r="AG27" s="117">
        <f>IF(AF27="si",6,0)</f>
        <v>0</v>
      </c>
      <c r="AH27" s="121"/>
      <c r="AI27" s="96">
        <f>AH27*4</f>
        <v>0</v>
      </c>
      <c r="AJ27" s="116"/>
      <c r="AK27" s="117">
        <f>AJ27*3</f>
        <v>0</v>
      </c>
      <c r="AL27" s="121"/>
      <c r="AM27" s="96">
        <f>IF(AL27="si",6,0)</f>
        <v>0</v>
      </c>
      <c r="AN27" s="124">
        <f>AG27+AI27+AK27+AM27</f>
        <v>0</v>
      </c>
      <c r="AO27" s="121"/>
      <c r="AP27" s="96">
        <f>AO27*3</f>
        <v>0</v>
      </c>
      <c r="AQ27" s="121" t="s">
        <v>113</v>
      </c>
      <c r="AR27" s="117">
        <f>IF(AQ27="si",12,0)</f>
        <v>12</v>
      </c>
      <c r="AS27" s="121"/>
      <c r="AT27" s="96">
        <f>AS27*5</f>
        <v>0</v>
      </c>
      <c r="AU27" s="121"/>
      <c r="AV27" s="96">
        <f>AU27*3</f>
        <v>0</v>
      </c>
      <c r="AW27" s="121"/>
      <c r="AX27" s="96">
        <f>AW27</f>
        <v>0</v>
      </c>
      <c r="AY27" s="116">
        <v>1</v>
      </c>
      <c r="AZ27" s="117">
        <f>AY27*5</f>
        <v>5</v>
      </c>
      <c r="BA27" s="121"/>
      <c r="BB27" s="96">
        <f>IF(BA27="si",5,0)</f>
        <v>0</v>
      </c>
      <c r="BC27" s="121"/>
      <c r="BD27" s="96">
        <f>IF(BC27="si",1,0)</f>
        <v>0</v>
      </c>
      <c r="BE27" s="125">
        <f>SUM(AP27+AR27+AT27+AV27+AX27+AZ27+BB27+BD27)</f>
        <v>17</v>
      </c>
      <c r="BF27" s="126">
        <f>AE27+AN27+BE27</f>
        <v>234</v>
      </c>
      <c r="BH27" s="94"/>
      <c r="BI27" s="94"/>
    </row>
    <row r="28" spans="1:61" s="144" customFormat="1" ht="13.5" customHeight="1">
      <c r="A28" s="142" t="s">
        <v>123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</row>
    <row r="29" spans="1:61" s="131" customFormat="1" ht="13.5">
      <c r="A29" s="118">
        <v>1</v>
      </c>
      <c r="B29" s="119"/>
      <c r="C29" s="119"/>
      <c r="D29" s="120">
        <v>72</v>
      </c>
      <c r="E29" s="116"/>
      <c r="F29" s="117">
        <f>E29*6</f>
        <v>0</v>
      </c>
      <c r="G29" s="121"/>
      <c r="H29" s="96">
        <f>G29*6</f>
        <v>0</v>
      </c>
      <c r="I29" s="116"/>
      <c r="J29" s="122">
        <f>I29*3</f>
        <v>0</v>
      </c>
      <c r="K29" s="121"/>
      <c r="L29" s="123">
        <f>K29*3</f>
        <v>0</v>
      </c>
      <c r="M29" s="121"/>
      <c r="N29" s="96">
        <f>M29*3</f>
        <v>0</v>
      </c>
      <c r="O29" s="121"/>
      <c r="P29" s="96">
        <f>O29*0.5</f>
        <v>0</v>
      </c>
      <c r="Q29" s="121"/>
      <c r="R29" s="96">
        <f>Q29</f>
        <v>0</v>
      </c>
      <c r="S29" s="116"/>
      <c r="T29" s="117">
        <f>IF(S29&gt;5,10,S29*2)</f>
        <v>0</v>
      </c>
      <c r="U29" s="116"/>
      <c r="V29" s="117">
        <f>U29*3</f>
        <v>0</v>
      </c>
      <c r="W29" s="116"/>
      <c r="X29" s="117">
        <f>W29</f>
        <v>0</v>
      </c>
      <c r="Y29" s="121"/>
      <c r="Z29" s="96">
        <f>IF(Y29="si",1.5,0)</f>
        <v>0</v>
      </c>
      <c r="AA29" s="121"/>
      <c r="AB29" s="96">
        <f>IF(AA29="si",3,0)</f>
        <v>0</v>
      </c>
      <c r="AC29" s="121"/>
      <c r="AD29" s="117">
        <f>IF(AC29="si",10,0)</f>
        <v>0</v>
      </c>
      <c r="AE29" s="124">
        <f>F29+H29+J29+L29+N29+P29+R29+T29+V29+X29+Z29+AB29+AD29</f>
        <v>0</v>
      </c>
      <c r="AF29" s="121"/>
      <c r="AG29" s="117">
        <f>IF(AF29="si",6,0)</f>
        <v>0</v>
      </c>
      <c r="AH29" s="121"/>
      <c r="AI29" s="96">
        <f>AH29*4</f>
        <v>0</v>
      </c>
      <c r="AJ29" s="116"/>
      <c r="AK29" s="117">
        <f>AJ29*3</f>
        <v>0</v>
      </c>
      <c r="AL29" s="121"/>
      <c r="AM29" s="96">
        <f>IF(AL29="si",6,0)</f>
        <v>0</v>
      </c>
      <c r="AN29" s="124">
        <f>AG29+AI29+AK29+AM29</f>
        <v>0</v>
      </c>
      <c r="AO29" s="121"/>
      <c r="AP29" s="96">
        <f>AO29*3</f>
        <v>0</v>
      </c>
      <c r="AQ29" s="121"/>
      <c r="AR29" s="117">
        <f>IF(AQ29="si",12,0)</f>
        <v>0</v>
      </c>
      <c r="AS29" s="121"/>
      <c r="AT29" s="96">
        <f>AS29*5</f>
        <v>0</v>
      </c>
      <c r="AU29" s="121"/>
      <c r="AV29" s="96">
        <f>AU29*3</f>
        <v>0</v>
      </c>
      <c r="AW29" s="121"/>
      <c r="AX29" s="96">
        <f>AW29</f>
        <v>0</v>
      </c>
      <c r="AY29" s="116"/>
      <c r="AZ29" s="117">
        <f>AY29*5</f>
        <v>0</v>
      </c>
      <c r="BA29" s="121"/>
      <c r="BB29" s="96">
        <f>IF(BA29="si",5,0)</f>
        <v>0</v>
      </c>
      <c r="BC29" s="121"/>
      <c r="BD29" s="96">
        <f>IF(BC29="si",1,0)</f>
        <v>0</v>
      </c>
      <c r="BE29" s="125">
        <f>SUM(AP29+AR29+AT29+AV29+AX29+AZ29+BB29+BD29)</f>
        <v>0</v>
      </c>
      <c r="BF29" s="132">
        <f>AE29+AN29+BE29</f>
        <v>0</v>
      </c>
      <c r="BH29" s="94"/>
      <c r="BI29" s="94"/>
    </row>
    <row r="30" spans="1:14" ht="15">
      <c r="A30" s="93"/>
      <c r="B30" s="8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61" s="137" customFormat="1" ht="15">
      <c r="A31" s="135"/>
      <c r="B31" s="136" t="s">
        <v>135</v>
      </c>
      <c r="BH31" s="138"/>
      <c r="BI31" s="138"/>
    </row>
    <row r="32" spans="1:14" ht="15">
      <c r="A32" s="93"/>
      <c r="B32" s="85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53" ht="15">
      <c r="A33" s="79" t="s">
        <v>94</v>
      </c>
      <c r="B33" s="72"/>
      <c r="C33" s="80"/>
      <c r="D33" s="73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2"/>
      <c r="W33" s="82"/>
      <c r="X33" s="82"/>
      <c r="Y33" s="82"/>
      <c r="Z33" s="82"/>
      <c r="AA33" s="74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6"/>
      <c r="AZ33" s="6"/>
      <c r="BA33" s="6"/>
    </row>
    <row r="34" spans="1:53" ht="15">
      <c r="A34" s="73" t="s">
        <v>95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6"/>
      <c r="AZ34" s="6"/>
      <c r="BA34" s="6"/>
    </row>
    <row r="35" spans="1:50" ht="15">
      <c r="A35" s="75" t="s">
        <v>96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</row>
    <row r="36" spans="1:50" ht="15">
      <c r="A36" s="84" t="s">
        <v>89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</row>
    <row r="37" spans="1:59" ht="15">
      <c r="A37" s="84" t="s">
        <v>90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BE37" s="74"/>
      <c r="BF37" s="74"/>
      <c r="BG37" s="76"/>
    </row>
    <row r="38" spans="1:59" ht="15">
      <c r="A38" s="84" t="s">
        <v>91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BE38" s="74"/>
      <c r="BF38" s="74"/>
      <c r="BG38" s="77"/>
    </row>
    <row r="39" spans="1:59" ht="15">
      <c r="A39" s="84" t="s">
        <v>124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BE39" s="74"/>
      <c r="BF39" s="74"/>
      <c r="BG39" s="76"/>
    </row>
    <row r="40" spans="1:59" ht="15">
      <c r="A40" s="83"/>
      <c r="B40" s="84" t="s">
        <v>97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BE40" s="74"/>
      <c r="BF40" s="74"/>
      <c r="BG40" s="77"/>
    </row>
    <row r="41" spans="1:39" s="92" customFormat="1" ht="13.5">
      <c r="A41" s="76"/>
      <c r="B41" s="97"/>
      <c r="C41" s="7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74"/>
      <c r="AI41" s="76"/>
      <c r="AJ41" s="74"/>
      <c r="AK41" s="74"/>
      <c r="AL41" s="74"/>
      <c r="AM41" s="95"/>
    </row>
    <row r="42" spans="1:39" s="92" customFormat="1" ht="13.5">
      <c r="A42" s="76"/>
      <c r="B42" s="94" t="s">
        <v>139</v>
      </c>
      <c r="C42" s="78"/>
      <c r="D42" s="115"/>
      <c r="E42" s="76"/>
      <c r="F42" s="74"/>
      <c r="G42" s="76"/>
      <c r="H42" s="74"/>
      <c r="I42" s="74"/>
      <c r="J42" s="74"/>
      <c r="K42" s="76"/>
      <c r="L42" s="74"/>
      <c r="M42" s="74"/>
      <c r="N42" s="74"/>
      <c r="O42" s="76"/>
      <c r="P42" s="74"/>
      <c r="Q42" s="76"/>
      <c r="R42" s="74"/>
      <c r="S42" s="76"/>
      <c r="T42" s="74"/>
      <c r="U42" s="76"/>
      <c r="V42" s="74"/>
      <c r="W42" s="74"/>
      <c r="X42" s="74"/>
      <c r="Y42" s="76"/>
      <c r="Z42" s="74"/>
      <c r="AA42" s="76"/>
      <c r="AB42" s="74"/>
      <c r="AC42" s="74"/>
      <c r="AD42" s="74"/>
      <c r="AE42" s="74"/>
      <c r="AF42" s="76"/>
      <c r="AG42" s="74"/>
      <c r="AH42" s="76"/>
      <c r="AI42" s="74"/>
      <c r="AJ42" s="76"/>
      <c r="AK42" s="74"/>
      <c r="AL42" s="76"/>
      <c r="AM42" s="74"/>
    </row>
    <row r="43" spans="1:39" s="92" customFormat="1" ht="13.5">
      <c r="A43" s="76"/>
      <c r="B43" s="94"/>
      <c r="C43" s="78"/>
      <c r="D43" s="115"/>
      <c r="E43" s="76"/>
      <c r="F43" s="74"/>
      <c r="G43" s="76"/>
      <c r="H43" s="74"/>
      <c r="I43" s="74"/>
      <c r="J43" s="74"/>
      <c r="K43" s="76"/>
      <c r="L43" s="74"/>
      <c r="M43" s="74"/>
      <c r="N43" s="74"/>
      <c r="O43" s="76"/>
      <c r="P43" s="74"/>
      <c r="Q43" s="76"/>
      <c r="R43" s="74"/>
      <c r="S43" s="76"/>
      <c r="T43" s="74"/>
      <c r="U43" s="76"/>
      <c r="V43" s="74"/>
      <c r="W43" s="74"/>
      <c r="X43" s="74"/>
      <c r="Y43" s="76"/>
      <c r="Z43" s="74"/>
      <c r="AA43" s="76"/>
      <c r="AB43" s="74"/>
      <c r="AC43" s="74"/>
      <c r="AD43" s="74"/>
      <c r="AE43" s="74"/>
      <c r="AF43" s="76"/>
      <c r="AG43" s="74"/>
      <c r="AH43" s="76"/>
      <c r="AI43" s="74"/>
      <c r="AJ43" s="76"/>
      <c r="AK43" s="74"/>
      <c r="AL43" s="76"/>
      <c r="AM43" s="74"/>
    </row>
    <row r="44" spans="1:54" ht="12.75">
      <c r="A44" s="76"/>
      <c r="B44" s="78"/>
      <c r="C44" s="78"/>
      <c r="D44" s="76" t="s">
        <v>92</v>
      </c>
      <c r="E44" s="76"/>
      <c r="F44" s="74"/>
      <c r="G44" s="76"/>
      <c r="H44" s="74"/>
      <c r="I44" s="74"/>
      <c r="J44" s="74"/>
      <c r="K44" s="76"/>
      <c r="L44" s="74"/>
      <c r="M44" s="74"/>
      <c r="N44" s="74"/>
      <c r="O44" s="76"/>
      <c r="P44" s="74"/>
      <c r="Q44" s="76"/>
      <c r="R44" s="74"/>
      <c r="S44" s="76"/>
      <c r="T44" s="74"/>
      <c r="U44" s="76"/>
      <c r="V44" s="74"/>
      <c r="W44" s="74"/>
      <c r="X44" s="74"/>
      <c r="Y44" s="76"/>
      <c r="Z44" s="74"/>
      <c r="AA44" s="76"/>
      <c r="AB44" s="74"/>
      <c r="AC44" s="74"/>
      <c r="AD44" s="74"/>
      <c r="AE44" s="74"/>
      <c r="AF44" s="76"/>
      <c r="AG44" s="74"/>
      <c r="AH44" s="76"/>
      <c r="AI44" s="74"/>
      <c r="AJ44" s="76"/>
      <c r="AK44" s="74"/>
      <c r="AL44" s="76"/>
      <c r="AM44" s="74"/>
      <c r="AN44" s="74"/>
      <c r="AO44" s="76"/>
      <c r="AP44" s="74"/>
      <c r="AQ44" s="76"/>
      <c r="AR44" s="74"/>
      <c r="AS44" s="76"/>
      <c r="AT44" s="74"/>
      <c r="AU44" s="76"/>
      <c r="AV44" s="74"/>
      <c r="AW44" s="76"/>
      <c r="AX44" s="74"/>
      <c r="AY44" s="76"/>
      <c r="AZ44" s="74"/>
      <c r="BA44" s="76"/>
      <c r="BB44" s="74"/>
    </row>
    <row r="45" spans="1:54" ht="15">
      <c r="A45" s="141" t="s">
        <v>138</v>
      </c>
      <c r="B45" s="141"/>
      <c r="C45" s="141"/>
      <c r="D45" s="141"/>
      <c r="E45" s="141"/>
      <c r="F45" s="141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85" t="s">
        <v>93</v>
      </c>
      <c r="AP45" s="76"/>
      <c r="AQ45" s="115" t="s">
        <v>137</v>
      </c>
      <c r="AR45" s="76"/>
      <c r="AS45" s="76"/>
      <c r="AT45" s="76"/>
      <c r="AU45" s="76"/>
      <c r="AV45" s="76"/>
      <c r="AW45" s="76"/>
      <c r="AX45" s="76"/>
      <c r="AY45" s="76"/>
      <c r="AZ45" s="74"/>
      <c r="BA45" s="76"/>
      <c r="BB45" s="74"/>
    </row>
    <row r="46" spans="1:54" ht="15">
      <c r="A46" s="76"/>
      <c r="B46" s="78"/>
      <c r="C46" s="78"/>
      <c r="D46" s="76"/>
      <c r="E46" s="76"/>
      <c r="F46" s="74"/>
      <c r="G46" s="76"/>
      <c r="H46" s="74"/>
      <c r="I46" s="74"/>
      <c r="J46" s="74"/>
      <c r="K46" s="76"/>
      <c r="L46" s="74"/>
      <c r="M46" s="74"/>
      <c r="N46" s="74"/>
      <c r="O46" s="76"/>
      <c r="P46" s="74"/>
      <c r="Q46" s="76"/>
      <c r="R46" s="74"/>
      <c r="S46" s="76"/>
      <c r="T46" s="74"/>
      <c r="U46" s="76"/>
      <c r="V46" s="74"/>
      <c r="W46" s="74"/>
      <c r="X46" s="74"/>
      <c r="Y46" s="76"/>
      <c r="Z46" s="74"/>
      <c r="AA46" s="76"/>
      <c r="AB46" s="74"/>
      <c r="AC46" s="74"/>
      <c r="AD46" s="74"/>
      <c r="AE46" s="74"/>
      <c r="AF46" s="76"/>
      <c r="AG46" s="74"/>
      <c r="AH46" s="76"/>
      <c r="AI46" s="74"/>
      <c r="AJ46" s="76"/>
      <c r="AK46" s="74"/>
      <c r="AL46" s="139"/>
      <c r="AM46" s="139"/>
      <c r="AN46" s="140" t="s">
        <v>127</v>
      </c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74"/>
      <c r="BA46" s="76"/>
      <c r="BB46" s="74"/>
    </row>
    <row r="47" spans="1:50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</row>
    <row r="48" spans="38:52" ht="12.75">
      <c r="AL48" t="s">
        <v>141</v>
      </c>
      <c r="AO48" s="166"/>
      <c r="AP48" s="166"/>
      <c r="AQ48" s="166"/>
      <c r="AR48" s="166"/>
      <c r="AS48" s="167"/>
      <c r="AT48" s="166"/>
      <c r="AU48" s="166"/>
      <c r="AV48" s="166"/>
      <c r="AW48" s="166"/>
      <c r="AX48" s="166"/>
      <c r="AY48" s="166"/>
      <c r="AZ48" s="166"/>
    </row>
  </sheetData>
  <sheetProtection/>
  <mergeCells count="21">
    <mergeCell ref="BI2:BI5"/>
    <mergeCell ref="A26:IV26"/>
    <mergeCell ref="A13:IV13"/>
    <mergeCell ref="BH2:BH5"/>
    <mergeCell ref="A2:A5"/>
    <mergeCell ref="B2:B5"/>
    <mergeCell ref="C2:C5"/>
    <mergeCell ref="D2:D5"/>
    <mergeCell ref="A24:IV24"/>
    <mergeCell ref="A10:IV10"/>
    <mergeCell ref="A11:IV11"/>
    <mergeCell ref="BF2:BF5"/>
    <mergeCell ref="A16:IV16"/>
    <mergeCell ref="A7:IV7"/>
    <mergeCell ref="AL46:AM46"/>
    <mergeCell ref="AN46:AY46"/>
    <mergeCell ref="A45:F45"/>
    <mergeCell ref="A18:IV18"/>
    <mergeCell ref="A20:IV20"/>
    <mergeCell ref="A28:IV28"/>
    <mergeCell ref="A22:IV22"/>
  </mergeCells>
  <printOptions/>
  <pageMargins left="0.18" right="0.2" top="0.9" bottom="0.35" header="0.26" footer="0.15"/>
  <pageSetup horizontalDpi="600" verticalDpi="600" orientation="landscape" paperSize="8" scale="80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2016-05-09T08:15:00Z</cp:lastPrinted>
  <dcterms:created xsi:type="dcterms:W3CDTF">2005-03-02T11:14:51Z</dcterms:created>
  <dcterms:modified xsi:type="dcterms:W3CDTF">2016-05-18T09:44:58Z</dcterms:modified>
  <cp:category/>
  <cp:version/>
  <cp:contentType/>
  <cp:contentStatus/>
</cp:coreProperties>
</file>