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'Foglio1'!$A$1:$BN$26</definedName>
  </definedNames>
  <calcPr fullCalcOnLoad="1"/>
</workbook>
</file>

<file path=xl/sharedStrings.xml><?xml version="1.0" encoding="utf-8"?>
<sst xmlns="http://schemas.openxmlformats.org/spreadsheetml/2006/main" count="161" uniqueCount="125">
  <si>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</si>
  <si>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</si>
  <si>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</si>
  <si>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</si>
  <si>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</si>
  <si>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</si>
  <si>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</si>
  <si>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</si>
  <si>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</si>
  <si>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</si>
  <si>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</si>
  <si>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</si>
  <si>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</si>
  <si>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</si>
  <si>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</si>
  <si>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</si>
  <si>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</si>
  <si>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</si>
  <si>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</si>
  <si>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</si>
  <si>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</si>
  <si>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</si>
  <si>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</si>
  <si>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</si>
  <si>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</si>
  <si>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</si>
  <si>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</si>
  <si>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</si>
  <si>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</si>
  <si>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</si>
  <si>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</si>
  <si>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</si>
  <si>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</si>
  <si>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</si>
  <si>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</si>
  <si>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</si>
  <si>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</si>
  <si>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</si>
  <si>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</si>
  <si>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</si>
  <si>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</si>
  <si>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</si>
  <si>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</si>
  <si>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</si>
  <si>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</si>
  <si>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</si>
  <si>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</si>
  <si>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</si>
  <si>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</si>
  <si>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</si>
  <si>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</si>
  <si>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</si>
  <si>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</si>
  <si>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</si>
  <si>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</si>
  <si>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</si>
  <si>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</si>
  <si>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</si>
  <si>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</si>
  <si>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</si>
  <si>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</si>
  <si>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</si>
  <si>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</si>
  <si>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</si>
  <si>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</si>
  <si>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</si>
  <si>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</si>
  <si>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</si>
  <si>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</si>
  <si>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</si>
  <si>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</si>
  <si>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</si>
  <si>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</si>
  <si>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</si>
  <si>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</si>
  <si>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</si>
  <si>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</si>
  <si>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</si>
  <si>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</si>
  <si>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</si>
  <si>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</si>
  <si>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</si>
  <si>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</si>
  <si>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</si>
  <si>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</si>
  <si>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</si>
  <si>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</si>
  <si>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</si>
  <si>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</si>
  <si>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</si>
  <si>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</si>
  <si>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</si>
  <si>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</si>
  <si>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</si>
  <si>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</si>
  <si>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</si>
  <si>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</si>
  <si>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</si>
  <si>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r>
      <t xml:space="preserve">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</si>
  <si>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2015/16. </t>
    </r>
  </si>
  <si>
    <t xml:space="preserve">   Dott.ssa Roberta Ferrari</t>
  </si>
  <si>
    <t>ADAMO</t>
  </si>
  <si>
    <t>ANGELA CHIARA</t>
  </si>
  <si>
    <t>SACCO</t>
  </si>
  <si>
    <t>GIOVANNA</t>
  </si>
  <si>
    <t>PASCUZZI</t>
  </si>
  <si>
    <t>RAFFAELLA</t>
  </si>
  <si>
    <t>SI</t>
  </si>
  <si>
    <t>E</t>
  </si>
  <si>
    <t>F</t>
  </si>
  <si>
    <t>G</t>
  </si>
  <si>
    <t>H</t>
  </si>
  <si>
    <t>I</t>
  </si>
  <si>
    <t>L</t>
  </si>
  <si>
    <t>Partecipazione esami di stato</t>
  </si>
  <si>
    <t>Inserire num. Partecipazione</t>
  </si>
  <si>
    <t>CLIL Corso perfezionamento</t>
  </si>
  <si>
    <t>x1</t>
  </si>
  <si>
    <t>+0,5</t>
  </si>
  <si>
    <t xml:space="preserve"> *N.B.:Se B+C+D+E+F+G+H+I+L &gt;10  =10</t>
  </si>
  <si>
    <r>
      <t xml:space="preserve">        </t>
    </r>
    <r>
      <rPr>
        <b/>
        <sz val="9"/>
        <rFont val="Arial"/>
        <family val="2"/>
      </rPr>
      <t xml:space="preserve"> IL DIRIGENTE SCOLASTICO</t>
    </r>
  </si>
  <si>
    <t>Serrastretta,   18/05/2016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</si>
  <si>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</si>
  <si>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(P</t>
    </r>
    <r>
      <rPr>
        <b/>
        <i/>
        <sz val="10"/>
        <rFont val="Arial"/>
        <family val="2"/>
      </rPr>
      <t>osti SOSTEGNO di Scuola Primaria)     PROT. N.  2766    del    18/05/2016</t>
    </r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</si>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</sst>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6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25" xfId="0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49" fontId="14" fillId="35" borderId="31" xfId="0" applyNumberFormat="1" applyFont="1" applyFill="1" applyBorder="1" applyAlignment="1" applyProtection="1">
      <alignment horizontal="center"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14" fillId="34" borderId="3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0" fontId="14" fillId="36" borderId="25" xfId="0" applyFont="1" applyFill="1" applyBorder="1" applyAlignment="1" applyProtection="1">
      <alignment textRotation="90" wrapText="1"/>
      <protection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1" xfId="0" applyFont="1" applyFill="1" applyBorder="1" applyAlignment="1" applyProtection="1">
      <alignment horizontal="center" vertical="center" textRotation="90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 vertical="center" textRotation="90"/>
      <protection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26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  <xf numFmtId="0" fontId="0" fillId="0" borderId="19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14" fillId="0" borderId="23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zoomScalePageLayoutView="0" workbookViewId="0" topLeftCell="K1">
      <pane ySplit="5" topLeftCell="A15" activePane="bottomLeft" state="frozen"/>
      <selection pane="topLeft" activeCell="A1" sqref="A1"/>
      <selection pane="bottomLeft" activeCell="BI22" sqref="BI22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3.7109375" style="0" customWidth="1"/>
    <col min="58" max="59" width="3.421875" style="0" customWidth="1"/>
    <col min="60" max="62" width="3.7109375" style="0" customWidth="1"/>
    <col min="63" max="63" width="4.140625" style="0" customWidth="1"/>
    <col min="64" max="64" width="6.7109375" style="0" customWidth="1"/>
    <col min="65" max="65" width="7.421875" style="0" hidden="1" customWidth="1"/>
    <col min="66" max="66" width="3.7109375" style="95" customWidth="1"/>
    <col min="67" max="67" width="6.28125" style="95" customWidth="1"/>
  </cols>
  <sheetData>
    <row r="1" spans="2:65" ht="17.25" thickBot="1">
      <c r="B1" s="1"/>
      <c r="C1" s="1"/>
      <c r="D1" s="2"/>
      <c r="E1" s="3"/>
      <c r="F1" s="4" t="s">
        <v>123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6"/>
      <c r="BH1" s="6"/>
      <c r="BI1" s="6"/>
      <c r="BJ1" s="6"/>
      <c r="BK1" s="6"/>
      <c r="BL1" s="6"/>
      <c r="BM1" s="7"/>
    </row>
    <row r="2" spans="1:67" ht="15.75" thickBot="1">
      <c r="A2" s="139" t="s">
        <v>26</v>
      </c>
      <c r="B2" s="143" t="s">
        <v>27</v>
      </c>
      <c r="C2" s="143" t="s">
        <v>28</v>
      </c>
      <c r="D2" s="146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13"/>
      <c r="BF2" s="13"/>
      <c r="BG2" s="13"/>
      <c r="BH2" s="13"/>
      <c r="BI2" s="13"/>
      <c r="BJ2" s="13"/>
      <c r="BK2" s="90"/>
      <c r="BL2" s="135" t="s">
        <v>70</v>
      </c>
      <c r="BM2" s="7"/>
      <c r="BN2" s="150"/>
      <c r="BO2" s="133"/>
    </row>
    <row r="3" spans="1:67" ht="12.75">
      <c r="A3" s="140"/>
      <c r="B3" s="144"/>
      <c r="C3" s="144"/>
      <c r="D3" s="147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108</v>
      </c>
      <c r="BA3" s="30"/>
      <c r="BB3" s="24" t="s">
        <v>109</v>
      </c>
      <c r="BC3" s="30"/>
      <c r="BD3" s="38" t="s">
        <v>110</v>
      </c>
      <c r="BE3" s="151" t="s">
        <v>111</v>
      </c>
      <c r="BF3" s="152"/>
      <c r="BG3" s="151" t="s">
        <v>112</v>
      </c>
      <c r="BH3" s="152"/>
      <c r="BI3" s="155" t="s">
        <v>113</v>
      </c>
      <c r="BJ3" s="155"/>
      <c r="BK3" s="91"/>
      <c r="BL3" s="136"/>
      <c r="BM3" s="21"/>
      <c r="BN3" s="150"/>
      <c r="BO3" s="134"/>
    </row>
    <row r="4" spans="1:67" ht="18" customHeight="1" thickBot="1">
      <c r="A4" s="140"/>
      <c r="B4" s="144"/>
      <c r="C4" s="144"/>
      <c r="D4" s="147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119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153"/>
      <c r="BF4" s="154"/>
      <c r="BG4" s="153"/>
      <c r="BH4" s="154"/>
      <c r="BI4" s="156"/>
      <c r="BJ4" s="156"/>
      <c r="BK4" s="92"/>
      <c r="BL4" s="136"/>
      <c r="BM4" s="7"/>
      <c r="BN4" s="150"/>
      <c r="BO4" s="134"/>
    </row>
    <row r="5" spans="1:67" ht="111" customHeight="1">
      <c r="A5" s="141"/>
      <c r="B5" s="145"/>
      <c r="C5" s="145"/>
      <c r="D5" s="148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66" t="s">
        <v>115</v>
      </c>
      <c r="BF5" s="71" t="s">
        <v>114</v>
      </c>
      <c r="BG5" s="64" t="s">
        <v>44</v>
      </c>
      <c r="BH5" s="129" t="s">
        <v>116</v>
      </c>
      <c r="BI5" s="64" t="s">
        <v>44</v>
      </c>
      <c r="BJ5" s="129" t="s">
        <v>116</v>
      </c>
      <c r="BK5" s="89" t="s">
        <v>69</v>
      </c>
      <c r="BL5" s="137"/>
      <c r="BM5" s="93" t="s">
        <v>71</v>
      </c>
      <c r="BN5" s="150"/>
      <c r="BO5" s="134"/>
    </row>
    <row r="6" spans="1:66" ht="18" thickBot="1">
      <c r="A6" s="99"/>
      <c r="B6" s="100"/>
      <c r="C6" s="100"/>
      <c r="D6" s="101"/>
      <c r="E6" s="102"/>
      <c r="F6" s="103" t="s">
        <v>72</v>
      </c>
      <c r="G6" s="104"/>
      <c r="H6" s="103" t="s">
        <v>72</v>
      </c>
      <c r="I6" s="103"/>
      <c r="J6" s="105" t="s">
        <v>73</v>
      </c>
      <c r="K6" s="106"/>
      <c r="L6" s="105" t="s">
        <v>73</v>
      </c>
      <c r="M6" s="106"/>
      <c r="N6" s="107" t="s">
        <v>74</v>
      </c>
      <c r="O6" s="106"/>
      <c r="P6" s="107" t="s">
        <v>75</v>
      </c>
      <c r="Q6" s="106"/>
      <c r="R6" s="107" t="s">
        <v>76</v>
      </c>
      <c r="S6" s="106"/>
      <c r="T6" s="107" t="s">
        <v>77</v>
      </c>
      <c r="U6" s="106"/>
      <c r="V6" s="107" t="s">
        <v>74</v>
      </c>
      <c r="W6" s="106"/>
      <c r="X6" s="107" t="s">
        <v>76</v>
      </c>
      <c r="Y6" s="106"/>
      <c r="Z6" s="107" t="s">
        <v>78</v>
      </c>
      <c r="AA6" s="106"/>
      <c r="AB6" s="108" t="s">
        <v>79</v>
      </c>
      <c r="AC6" s="106"/>
      <c r="AD6" s="108" t="s">
        <v>80</v>
      </c>
      <c r="AE6" s="109"/>
      <c r="AF6" s="110"/>
      <c r="AG6" s="103" t="s">
        <v>81</v>
      </c>
      <c r="AH6" s="104"/>
      <c r="AI6" s="107" t="s">
        <v>82</v>
      </c>
      <c r="AJ6" s="106"/>
      <c r="AK6" s="107" t="s">
        <v>74</v>
      </c>
      <c r="AL6" s="111"/>
      <c r="AM6" s="108" t="s">
        <v>81</v>
      </c>
      <c r="AN6" s="109"/>
      <c r="AO6" s="110"/>
      <c r="AP6" s="103" t="s">
        <v>83</v>
      </c>
      <c r="AQ6" s="104"/>
      <c r="AR6" s="107" t="s">
        <v>84</v>
      </c>
      <c r="AS6" s="106"/>
      <c r="AT6" s="107" t="s">
        <v>85</v>
      </c>
      <c r="AU6" s="106"/>
      <c r="AV6" s="107" t="s">
        <v>74</v>
      </c>
      <c r="AW6" s="106"/>
      <c r="AX6" s="107" t="s">
        <v>86</v>
      </c>
      <c r="AY6" s="106"/>
      <c r="AZ6" s="107" t="s">
        <v>85</v>
      </c>
      <c r="BA6" s="106"/>
      <c r="BB6" s="107" t="s">
        <v>87</v>
      </c>
      <c r="BC6" s="111"/>
      <c r="BD6" s="108" t="s">
        <v>88</v>
      </c>
      <c r="BE6" s="111"/>
      <c r="BF6" s="108" t="s">
        <v>117</v>
      </c>
      <c r="BG6" s="111"/>
      <c r="BH6" s="108" t="s">
        <v>88</v>
      </c>
      <c r="BI6" s="111"/>
      <c r="BJ6" s="108" t="s">
        <v>118</v>
      </c>
      <c r="BK6" s="112"/>
      <c r="BL6" s="107"/>
      <c r="BM6" s="94"/>
      <c r="BN6" s="96"/>
    </row>
    <row r="7" spans="1:67" s="98" customFormat="1" ht="14.25" thickBot="1">
      <c r="A7" s="114">
        <v>1</v>
      </c>
      <c r="B7" s="115" t="s">
        <v>103</v>
      </c>
      <c r="C7" s="128" t="s">
        <v>104</v>
      </c>
      <c r="D7" s="116">
        <v>61</v>
      </c>
      <c r="E7" s="117">
        <v>10</v>
      </c>
      <c r="F7" s="118">
        <f>E7*6</f>
        <v>60</v>
      </c>
      <c r="G7" s="119">
        <v>10</v>
      </c>
      <c r="H7" s="99">
        <f>G7*6</f>
        <v>60</v>
      </c>
      <c r="I7" s="117">
        <v>6</v>
      </c>
      <c r="J7" s="120">
        <v>16</v>
      </c>
      <c r="K7" s="119">
        <v>6</v>
      </c>
      <c r="L7" s="121">
        <v>16</v>
      </c>
      <c r="M7" s="119"/>
      <c r="N7" s="99">
        <f>M7*3</f>
        <v>0</v>
      </c>
      <c r="O7" s="119"/>
      <c r="P7" s="99">
        <f>O7*0.5</f>
        <v>0</v>
      </c>
      <c r="Q7" s="119"/>
      <c r="R7" s="99">
        <f>Q7</f>
        <v>0</v>
      </c>
      <c r="S7" s="117"/>
      <c r="T7" s="118">
        <f>IF(S7&gt;5,10,S7*2)</f>
        <v>0</v>
      </c>
      <c r="U7" s="117"/>
      <c r="V7" s="118"/>
      <c r="W7" s="117"/>
      <c r="X7" s="118">
        <f>W7</f>
        <v>0</v>
      </c>
      <c r="Y7" s="119"/>
      <c r="Z7" s="99">
        <f>IF(Y7="si",1.5,0)</f>
        <v>0</v>
      </c>
      <c r="AA7" s="119"/>
      <c r="AB7" s="99">
        <f>IF(AA7="si",3,0)</f>
        <v>0</v>
      </c>
      <c r="AC7" s="119"/>
      <c r="AD7" s="118">
        <f>IF(AC7="si",10,0)</f>
        <v>0</v>
      </c>
      <c r="AE7" s="122">
        <f>F7+H7+J7+L7+N7+P7+R7+T7+V7+X7+Z7+AB7+AD7</f>
        <v>152</v>
      </c>
      <c r="AF7" s="119"/>
      <c r="AG7" s="118">
        <f>IF(AF7="si",6,0)</f>
        <v>0</v>
      </c>
      <c r="AH7" s="119"/>
      <c r="AI7" s="99">
        <f>AH7*4</f>
        <v>0</v>
      </c>
      <c r="AJ7" s="117"/>
      <c r="AK7" s="118">
        <f>AJ7*3</f>
        <v>0</v>
      </c>
      <c r="AL7" s="119"/>
      <c r="AM7" s="99">
        <f>IF(AL7="si",6,0)</f>
        <v>0</v>
      </c>
      <c r="AN7" s="122">
        <f>AG7+AI7+AK7+AM7</f>
        <v>0</v>
      </c>
      <c r="AO7" s="119"/>
      <c r="AP7" s="99"/>
      <c r="AQ7" s="119" t="s">
        <v>107</v>
      </c>
      <c r="AR7" s="118">
        <f>IF(AQ7="si",12,0)</f>
        <v>12</v>
      </c>
      <c r="AS7" s="119"/>
      <c r="AT7" s="99">
        <f>AS7*5</f>
        <v>0</v>
      </c>
      <c r="AU7" s="119"/>
      <c r="AV7" s="99">
        <f>AU7*3</f>
        <v>0</v>
      </c>
      <c r="AW7" s="119"/>
      <c r="AX7" s="99">
        <f>AW7</f>
        <v>0</v>
      </c>
      <c r="AY7" s="117"/>
      <c r="AZ7" s="118">
        <f>AY7*5</f>
        <v>0</v>
      </c>
      <c r="BA7" s="119"/>
      <c r="BB7" s="99">
        <f>IF(BA7="si",5,0)</f>
        <v>0</v>
      </c>
      <c r="BC7" s="119"/>
      <c r="BD7" s="99">
        <f>IF(BC7="si",1,0)</f>
        <v>0</v>
      </c>
      <c r="BE7" s="119"/>
      <c r="BF7" s="99">
        <f>BE7</f>
        <v>0</v>
      </c>
      <c r="BG7" s="119"/>
      <c r="BH7" s="99">
        <f>IF(BG7="si",1,0)</f>
        <v>0</v>
      </c>
      <c r="BI7" s="119"/>
      <c r="BJ7" s="99"/>
      <c r="BK7" s="123">
        <f>SUM(AP7+AR7+AT7+AV7+AX7+AZ7+BB7+BD7)</f>
        <v>12</v>
      </c>
      <c r="BL7" s="124">
        <f>AE7+AN7+BK7</f>
        <v>164</v>
      </c>
      <c r="BM7" s="125"/>
      <c r="BN7" s="126"/>
      <c r="BO7" s="127"/>
    </row>
    <row r="8" spans="1:67" s="98" customFormat="1" ht="14.25" thickBot="1">
      <c r="A8" s="114">
        <v>2</v>
      </c>
      <c r="B8" s="115" t="s">
        <v>105</v>
      </c>
      <c r="C8" s="115" t="s">
        <v>106</v>
      </c>
      <c r="D8" s="116">
        <v>73</v>
      </c>
      <c r="E8" s="117">
        <v>7</v>
      </c>
      <c r="F8" s="118">
        <f>E8*6</f>
        <v>42</v>
      </c>
      <c r="G8" s="119">
        <v>2</v>
      </c>
      <c r="H8" s="99">
        <f>G8*6</f>
        <v>12</v>
      </c>
      <c r="I8" s="117">
        <v>6</v>
      </c>
      <c r="J8" s="120">
        <v>20</v>
      </c>
      <c r="K8" s="119"/>
      <c r="L8" s="121">
        <f>K8*3</f>
        <v>0</v>
      </c>
      <c r="M8" s="119"/>
      <c r="N8" s="99">
        <f>M8*3</f>
        <v>0</v>
      </c>
      <c r="O8" s="119"/>
      <c r="P8" s="99">
        <f>O8*0.5</f>
        <v>0</v>
      </c>
      <c r="Q8" s="119"/>
      <c r="R8" s="99">
        <f>Q8</f>
        <v>0</v>
      </c>
      <c r="S8" s="117"/>
      <c r="T8" s="118">
        <f>IF(S8&gt;5,10,S8*2)</f>
        <v>0</v>
      </c>
      <c r="U8" s="117"/>
      <c r="V8" s="118"/>
      <c r="W8" s="117"/>
      <c r="X8" s="118">
        <f>W8</f>
        <v>0</v>
      </c>
      <c r="Y8" s="119"/>
      <c r="Z8" s="99">
        <f>IF(Y8="si",1.5,0)</f>
        <v>0</v>
      </c>
      <c r="AA8" s="119"/>
      <c r="AB8" s="99">
        <f>IF(AA8="si",3,0)</f>
        <v>0</v>
      </c>
      <c r="AC8" s="119"/>
      <c r="AD8" s="118">
        <f>IF(AC8="si",10,0)</f>
        <v>0</v>
      </c>
      <c r="AE8" s="122">
        <f>F8+H8+J8+L8+N8+P8+R8+T8+V8+X8+Z8+AB8+AD8</f>
        <v>74</v>
      </c>
      <c r="AF8" s="119" t="s">
        <v>107</v>
      </c>
      <c r="AG8" s="118">
        <f>IF(AF8="si",6,0)</f>
        <v>6</v>
      </c>
      <c r="AH8" s="119">
        <v>1</v>
      </c>
      <c r="AI8" s="99">
        <f>AH8*4</f>
        <v>4</v>
      </c>
      <c r="AJ8" s="117"/>
      <c r="AK8" s="118">
        <f>AJ8*3</f>
        <v>0</v>
      </c>
      <c r="AL8" s="119"/>
      <c r="AM8" s="99">
        <f>IF(AL8="si",6,0)</f>
        <v>0</v>
      </c>
      <c r="AN8" s="122">
        <f>AG8+AI8+AK8+AM8</f>
        <v>10</v>
      </c>
      <c r="AO8" s="119"/>
      <c r="AP8" s="99">
        <f>AO8*3</f>
        <v>0</v>
      </c>
      <c r="AQ8" s="119" t="s">
        <v>107</v>
      </c>
      <c r="AR8" s="118">
        <f>IF(AQ8="si",12,0)</f>
        <v>12</v>
      </c>
      <c r="AS8" s="119"/>
      <c r="AT8" s="99">
        <f>AS8*5</f>
        <v>0</v>
      </c>
      <c r="AU8" s="119"/>
      <c r="AV8" s="99">
        <f>AU8*3</f>
        <v>0</v>
      </c>
      <c r="AW8" s="119"/>
      <c r="AX8" s="99">
        <f>AW8</f>
        <v>0</v>
      </c>
      <c r="AY8" s="117"/>
      <c r="AZ8" s="118">
        <f>AY8*5</f>
        <v>0</v>
      </c>
      <c r="BA8" s="119"/>
      <c r="BB8" s="99">
        <f>IF(BA8="si",5,0)</f>
        <v>0</v>
      </c>
      <c r="BC8" s="119" t="s">
        <v>107</v>
      </c>
      <c r="BD8" s="99">
        <f>IF(BC8="si",1,0)</f>
        <v>1</v>
      </c>
      <c r="BE8" s="119"/>
      <c r="BF8" s="99">
        <f>BE8</f>
        <v>0</v>
      </c>
      <c r="BG8" s="119"/>
      <c r="BH8" s="99">
        <f>IF(BG8="si",1,0)</f>
        <v>0</v>
      </c>
      <c r="BI8" s="119" t="s">
        <v>107</v>
      </c>
      <c r="BJ8" s="99">
        <v>0.5</v>
      </c>
      <c r="BK8" s="123">
        <f>SUM(AP8+AR8+AT8+AV8+AX8+AZ8+BB8+BD8)</f>
        <v>13</v>
      </c>
      <c r="BL8" s="124">
        <v>97.5</v>
      </c>
      <c r="BM8" s="125"/>
      <c r="BN8" s="126"/>
      <c r="BO8" s="127"/>
    </row>
    <row r="9" spans="1:67" s="98" customFormat="1" ht="13.5">
      <c r="A9" s="114">
        <v>3</v>
      </c>
      <c r="B9" s="115" t="s">
        <v>101</v>
      </c>
      <c r="C9" s="128" t="s">
        <v>102</v>
      </c>
      <c r="D9" s="116">
        <v>75</v>
      </c>
      <c r="E9" s="117">
        <v>3</v>
      </c>
      <c r="F9" s="118">
        <f>E9*6</f>
        <v>18</v>
      </c>
      <c r="G9" s="119">
        <v>3</v>
      </c>
      <c r="H9" s="99">
        <f>G9*6</f>
        <v>18</v>
      </c>
      <c r="I9" s="117">
        <v>4</v>
      </c>
      <c r="J9" s="120">
        <f>I9*3</f>
        <v>12</v>
      </c>
      <c r="K9" s="119">
        <v>4</v>
      </c>
      <c r="L9" s="121">
        <f>K9*3</f>
        <v>12</v>
      </c>
      <c r="M9" s="119"/>
      <c r="N9" s="99">
        <f>M9*3</f>
        <v>0</v>
      </c>
      <c r="O9" s="119"/>
      <c r="P9" s="99">
        <f>O9*0.5</f>
        <v>0</v>
      </c>
      <c r="Q9" s="119"/>
      <c r="R9" s="99">
        <f>Q9</f>
        <v>0</v>
      </c>
      <c r="S9" s="117"/>
      <c r="T9" s="118">
        <f>IF(S9&gt;5,10,S9*2)</f>
        <v>0</v>
      </c>
      <c r="U9" s="117"/>
      <c r="V9" s="118"/>
      <c r="W9" s="117"/>
      <c r="X9" s="118">
        <f>W9</f>
        <v>0</v>
      </c>
      <c r="Y9" s="119"/>
      <c r="Z9" s="99">
        <f>IF(Y9="si",1.5,0)</f>
        <v>0</v>
      </c>
      <c r="AA9" s="119"/>
      <c r="AB9" s="99">
        <f>IF(AA9="si",3,0)</f>
        <v>0</v>
      </c>
      <c r="AC9" s="119"/>
      <c r="AD9" s="118">
        <f>IF(AC9="si",10,0)</f>
        <v>0</v>
      </c>
      <c r="AE9" s="122">
        <f>F9+H9+J9+L9+N9+P9+R9+T9+V9+X9+Z9+AB9+AD9</f>
        <v>60</v>
      </c>
      <c r="AF9" s="119" t="s">
        <v>107</v>
      </c>
      <c r="AG9" s="118">
        <f>IF(AF9="si",6,0)</f>
        <v>6</v>
      </c>
      <c r="AH9" s="119"/>
      <c r="AI9" s="99">
        <f>AH9*4</f>
        <v>0</v>
      </c>
      <c r="AJ9" s="117">
        <v>1</v>
      </c>
      <c r="AK9" s="118">
        <f>AJ9*3</f>
        <v>3</v>
      </c>
      <c r="AL9" s="119"/>
      <c r="AM9" s="99">
        <f>IF(AL9="si",6,0)</f>
        <v>0</v>
      </c>
      <c r="AN9" s="122">
        <f>AG9+AI9+AK9+AM9</f>
        <v>9</v>
      </c>
      <c r="AO9" s="119"/>
      <c r="AP9" s="99">
        <f>AO9*3</f>
        <v>0</v>
      </c>
      <c r="AQ9" s="119"/>
      <c r="AR9" s="118">
        <f>IF(AQ9="si",12,0)</f>
        <v>0</v>
      </c>
      <c r="AS9" s="119"/>
      <c r="AT9" s="99">
        <f>AS9*5</f>
        <v>0</v>
      </c>
      <c r="AU9" s="119"/>
      <c r="AV9" s="99">
        <f>AU9*3</f>
        <v>0</v>
      </c>
      <c r="AW9" s="119">
        <v>2</v>
      </c>
      <c r="AX9" s="99">
        <f>AW9</f>
        <v>2</v>
      </c>
      <c r="AY9" s="117"/>
      <c r="AZ9" s="118">
        <f>AY9*5</f>
        <v>0</v>
      </c>
      <c r="BA9" s="119"/>
      <c r="BB9" s="99">
        <f>IF(BA9="si",5,0)</f>
        <v>0</v>
      </c>
      <c r="BC9" s="119"/>
      <c r="BD9" s="99">
        <f>IF(BC9="si",1,0)</f>
        <v>0</v>
      </c>
      <c r="BE9" s="119"/>
      <c r="BF9" s="99">
        <f>BE9</f>
        <v>0</v>
      </c>
      <c r="BG9" s="119"/>
      <c r="BH9" s="99">
        <f>IF(BG9="si",1,0)</f>
        <v>0</v>
      </c>
      <c r="BI9" s="119"/>
      <c r="BJ9" s="99"/>
      <c r="BK9" s="123">
        <f>SUM(AP9+AR9+AT9+AV9+AX9+AZ9+BB9+BD9)</f>
        <v>2</v>
      </c>
      <c r="BL9" s="124">
        <f>AE9+AN9+BK9</f>
        <v>71</v>
      </c>
      <c r="BM9" s="125"/>
      <c r="BN9" s="126"/>
      <c r="BO9" s="127"/>
    </row>
    <row r="11" ht="15">
      <c r="B11" s="113"/>
    </row>
    <row r="13" spans="1:53" ht="15">
      <c r="A13" s="80" t="s">
        <v>98</v>
      </c>
      <c r="B13" s="72"/>
      <c r="C13" s="81"/>
      <c r="D13" s="7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83"/>
      <c r="X13" s="83"/>
      <c r="Y13" s="83"/>
      <c r="Z13" s="83"/>
      <c r="AA13" s="74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6"/>
      <c r="AZ13" s="6"/>
      <c r="BA13" s="6"/>
    </row>
    <row r="14" spans="1:53" ht="15">
      <c r="A14" s="73" t="s">
        <v>93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6"/>
      <c r="AZ14" s="6"/>
      <c r="BA14" s="6"/>
    </row>
    <row r="15" spans="1:50" ht="15">
      <c r="A15" s="75" t="s">
        <v>94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0" ht="15">
      <c r="A16" s="85" t="s">
        <v>89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65" ht="15">
      <c r="A17" s="85" t="s">
        <v>90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K17" s="74"/>
      <c r="BL17" s="74"/>
      <c r="BM17" s="76"/>
    </row>
    <row r="18" spans="1:65" ht="15">
      <c r="A18" s="85" t="s">
        <v>91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K18" s="74"/>
      <c r="BL18" s="74"/>
      <c r="BM18" s="77"/>
    </row>
    <row r="19" spans="1:65" ht="15">
      <c r="A19" s="85" t="s">
        <v>99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BK19" s="74"/>
      <c r="BL19" s="74"/>
      <c r="BM19" s="76"/>
    </row>
    <row r="20" spans="1:65" ht="15">
      <c r="A20" s="84"/>
      <c r="B20" s="85" t="s">
        <v>95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BK20" s="74"/>
      <c r="BL20" s="74"/>
      <c r="BM20" s="77"/>
    </row>
    <row r="21" spans="1:65" ht="13.5">
      <c r="A21" s="78"/>
      <c r="B21" s="79"/>
      <c r="C21" s="79"/>
      <c r="D21" s="86"/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  <c r="BK21" s="74"/>
      <c r="BL21" s="74"/>
      <c r="BM21" s="76"/>
    </row>
    <row r="22" spans="1:65" ht="13.5">
      <c r="A22" s="78"/>
      <c r="B22" s="79"/>
      <c r="C22" s="79"/>
      <c r="D22" s="86"/>
      <c r="E22" s="76"/>
      <c r="F22" s="74"/>
      <c r="G22" s="76"/>
      <c r="H22" s="74"/>
      <c r="I22" s="74"/>
      <c r="J22" s="74"/>
      <c r="K22" s="76"/>
      <c r="L22" s="74"/>
      <c r="M22" s="74"/>
      <c r="N22" s="74"/>
      <c r="O22" s="76"/>
      <c r="P22" s="74"/>
      <c r="Q22" s="76"/>
      <c r="R22" s="74"/>
      <c r="S22" s="76"/>
      <c r="T22" s="74"/>
      <c r="U22" s="76"/>
      <c r="V22" s="74"/>
      <c r="W22" s="74"/>
      <c r="X22" s="74"/>
      <c r="Y22" s="76"/>
      <c r="Z22" s="74"/>
      <c r="AA22" s="76"/>
      <c r="AB22" s="74"/>
      <c r="AC22" s="74"/>
      <c r="AD22" s="74"/>
      <c r="AE22" s="74"/>
      <c r="AF22" s="76"/>
      <c r="AG22" s="74"/>
      <c r="AH22" s="76"/>
      <c r="AI22" s="74"/>
      <c r="AJ22" s="76"/>
      <c r="AK22" s="74"/>
      <c r="AL22" s="76"/>
      <c r="AM22" s="74"/>
      <c r="AN22" s="74"/>
      <c r="AO22" s="76"/>
      <c r="AP22" s="74"/>
      <c r="AQ22" s="76"/>
      <c r="AR22" s="74"/>
      <c r="AS22" s="76"/>
      <c r="AT22" s="74"/>
      <c r="AU22" s="76"/>
      <c r="AV22" s="74"/>
      <c r="AW22" s="76"/>
      <c r="AX22" s="74"/>
      <c r="AY22" s="76"/>
      <c r="AZ22" s="74"/>
      <c r="BA22" s="76"/>
      <c r="BB22" s="74"/>
      <c r="BK22" s="74"/>
      <c r="BL22" s="74"/>
      <c r="BM22" s="76"/>
    </row>
    <row r="23" spans="1:39" s="98" customFormat="1" ht="13.5">
      <c r="A23" s="76"/>
      <c r="B23" s="130" t="s">
        <v>122</v>
      </c>
      <c r="C23" s="79"/>
      <c r="D23" s="86"/>
      <c r="E23" s="76"/>
      <c r="F23" s="74"/>
      <c r="G23" s="76"/>
      <c r="H23" s="74"/>
      <c r="I23" s="74"/>
      <c r="J23" s="74"/>
      <c r="K23" s="76"/>
      <c r="L23" s="74"/>
      <c r="M23" s="74"/>
      <c r="N23" s="74"/>
      <c r="O23" s="76"/>
      <c r="P23" s="74"/>
      <c r="Q23" s="76"/>
      <c r="R23" s="74"/>
      <c r="S23" s="76"/>
      <c r="T23" s="74"/>
      <c r="U23" s="76"/>
      <c r="V23" s="74"/>
      <c r="W23" s="74"/>
      <c r="X23" s="74"/>
      <c r="Y23" s="76"/>
      <c r="Z23" s="74"/>
      <c r="AA23" s="76"/>
      <c r="AB23" s="74"/>
      <c r="AC23" s="74"/>
      <c r="AD23" s="74"/>
      <c r="AE23" s="74"/>
      <c r="AF23" s="76"/>
      <c r="AG23" s="74"/>
      <c r="AH23" s="76"/>
      <c r="AI23" s="74"/>
      <c r="AJ23" s="76"/>
      <c r="AK23" s="74"/>
      <c r="AL23" s="76"/>
      <c r="AM23" s="74"/>
    </row>
    <row r="24" spans="1:54" ht="15">
      <c r="A24" s="138"/>
      <c r="B24" s="138"/>
      <c r="C24" s="138"/>
      <c r="D24" s="138"/>
      <c r="E24" s="138"/>
      <c r="F24" s="138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87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4"/>
      <c r="BA24" s="76"/>
      <c r="BB24" s="74"/>
    </row>
    <row r="25" spans="1:54" ht="15">
      <c r="A25" s="76"/>
      <c r="B25" s="149" t="s">
        <v>121</v>
      </c>
      <c r="C25" s="149"/>
      <c r="D25" s="149"/>
      <c r="E25" s="149"/>
      <c r="F25" s="149"/>
      <c r="G25" s="76"/>
      <c r="H25" s="74"/>
      <c r="I25" s="74"/>
      <c r="J25" s="74"/>
      <c r="K25" s="76"/>
      <c r="L25" s="74"/>
      <c r="M25" s="74"/>
      <c r="N25" s="74"/>
      <c r="O25" s="76"/>
      <c r="P25" s="74"/>
      <c r="Q25" s="76"/>
      <c r="R25" s="74"/>
      <c r="S25" s="76"/>
      <c r="T25" s="74"/>
      <c r="U25" s="76"/>
      <c r="V25" s="74"/>
      <c r="W25" s="74"/>
      <c r="X25" s="74"/>
      <c r="Y25" s="76"/>
      <c r="Z25" s="74"/>
      <c r="AA25" s="76"/>
      <c r="AB25" s="74"/>
      <c r="AC25" s="74"/>
      <c r="AD25" s="74"/>
      <c r="AE25" s="74"/>
      <c r="AF25" s="76"/>
      <c r="AG25" s="74"/>
      <c r="AH25" s="76"/>
      <c r="AI25" s="74"/>
      <c r="AJ25" s="76"/>
      <c r="AK25" s="74"/>
      <c r="AL25" s="76"/>
      <c r="AM25" s="74"/>
      <c r="AN25" s="74"/>
      <c r="AO25" s="88" t="s">
        <v>92</v>
      </c>
      <c r="AP25" s="97" t="s">
        <v>96</v>
      </c>
      <c r="AQ25" s="76" t="s">
        <v>120</v>
      </c>
      <c r="AR25" s="74"/>
      <c r="AS25" s="76"/>
      <c r="AT25" s="74"/>
      <c r="AU25" s="76"/>
      <c r="AV25" s="74"/>
      <c r="AW25" s="76"/>
      <c r="AX25" s="74"/>
      <c r="AY25" s="76"/>
      <c r="AZ25" s="74"/>
      <c r="BA25" s="76"/>
      <c r="BB25" s="74"/>
    </row>
    <row r="26" spans="1:54" ht="15">
      <c r="A26" s="76"/>
      <c r="B26" s="79" t="s">
        <v>97</v>
      </c>
      <c r="C26" s="79"/>
      <c r="D26" s="76"/>
      <c r="E26" s="76"/>
      <c r="F26" s="74"/>
      <c r="G26" s="76"/>
      <c r="H26" s="74"/>
      <c r="I26" s="74"/>
      <c r="J26" s="74"/>
      <c r="K26" s="76"/>
      <c r="L26" s="74"/>
      <c r="M26" s="74"/>
      <c r="N26" s="74"/>
      <c r="O26" s="76"/>
      <c r="P26" s="74"/>
      <c r="Q26" s="76"/>
      <c r="R26" s="74"/>
      <c r="S26" s="76"/>
      <c r="T26" s="74"/>
      <c r="U26" s="76"/>
      <c r="V26" s="74"/>
      <c r="W26" s="74"/>
      <c r="X26" s="74"/>
      <c r="Y26" s="76"/>
      <c r="Z26" s="74"/>
      <c r="AA26" s="76"/>
      <c r="AB26" s="74"/>
      <c r="AC26" s="74"/>
      <c r="AD26" s="74"/>
      <c r="AE26" s="74"/>
      <c r="AF26" s="76"/>
      <c r="AG26" s="74"/>
      <c r="AH26" s="76"/>
      <c r="AI26" s="74"/>
      <c r="AJ26" s="76"/>
      <c r="AK26" s="74"/>
      <c r="AL26" s="76"/>
      <c r="AM26" s="74"/>
      <c r="AN26" s="142" t="s">
        <v>100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74"/>
      <c r="BA26" s="76"/>
      <c r="BB26" s="74"/>
    </row>
    <row r="27" spans="1:50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spans="37:51" ht="12.75">
      <c r="AK28" t="s">
        <v>124</v>
      </c>
      <c r="AN28" s="131"/>
      <c r="AO28" s="131"/>
      <c r="AP28" s="131"/>
      <c r="AQ28" s="131"/>
      <c r="AR28" s="132"/>
      <c r="AS28" s="131"/>
      <c r="AT28" s="131"/>
      <c r="AU28" s="131"/>
      <c r="AV28" s="131"/>
      <c r="AW28" s="131"/>
      <c r="AX28" s="131"/>
      <c r="AY28" s="131"/>
    </row>
    <row r="29" spans="40:51" ht="12.75"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</row>
  </sheetData>
  <sheetProtection/>
  <mergeCells count="16">
    <mergeCell ref="BE3:BF3"/>
    <mergeCell ref="BE4:BF4"/>
    <mergeCell ref="BG3:BH3"/>
    <mergeCell ref="BG4:BH4"/>
    <mergeCell ref="BI3:BJ3"/>
    <mergeCell ref="BI4:BJ4"/>
    <mergeCell ref="BO2:BO5"/>
    <mergeCell ref="BL2:BL5"/>
    <mergeCell ref="A24:F24"/>
    <mergeCell ref="A2:A5"/>
    <mergeCell ref="AN26:AY26"/>
    <mergeCell ref="B2:B5"/>
    <mergeCell ref="C2:C5"/>
    <mergeCell ref="D2:D5"/>
    <mergeCell ref="B25:F25"/>
    <mergeCell ref="BN2:BN5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2015-03-30T11:39:19Z</cp:lastPrinted>
  <dcterms:created xsi:type="dcterms:W3CDTF">2005-03-02T11:14:51Z</dcterms:created>
  <dcterms:modified xsi:type="dcterms:W3CDTF">2016-05-18T09:44:01Z</dcterms:modified>
  <cp:category/>
  <cp:version/>
  <cp:contentType/>
  <cp:contentStatus/>
</cp:coreProperties>
</file>