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838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'Foglio1'!$A$1:$BH$37</definedName>
  </definedNames>
  <calcPr fullCalcOnLoad="1"/>
</workbook>
</file>

<file path=xl/sharedStrings.xml><?xml version="1.0" encoding="utf-8"?>
<sst xmlns="http://schemas.openxmlformats.org/spreadsheetml/2006/main" count="181" uniqueCount="136">
  <si>
    <t xml:space="preserve">                     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</si>
  <si>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</si>
  <si>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</si>
  <si>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</si>
  <si>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</si>
  <si>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</si>
  <si>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>B2</t>
  </si>
  <si>
    <t xml:space="preserve"> B + B2</t>
  </si>
  <si>
    <t xml:space="preserve">          B3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</si>
  <si>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</si>
  <si>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r>
      <t xml:space="preserve"> Co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</si>
  <si>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t xml:space="preserve">     C1</t>
  </si>
  <si>
    <t xml:space="preserve">     D</t>
  </si>
  <si>
    <t>A</t>
  </si>
  <si>
    <t>C</t>
  </si>
  <si>
    <t>D</t>
  </si>
  <si>
    <t>C*</t>
  </si>
  <si>
    <t>D*</t>
  </si>
  <si>
    <t>E*</t>
  </si>
  <si>
    <t>F*</t>
  </si>
  <si>
    <t>G*</t>
  </si>
  <si>
    <t>H*</t>
  </si>
  <si>
    <t>Ruolo</t>
  </si>
  <si>
    <t xml:space="preserve">  Ruolo p.i.</t>
  </si>
  <si>
    <t xml:space="preserve">  Pre-ruolo</t>
  </si>
  <si>
    <t xml:space="preserve"> Pre-ruol p.i.</t>
  </si>
  <si>
    <t>Ruolo ant.app.</t>
  </si>
  <si>
    <t>Specialista fino 97/98</t>
  </si>
  <si>
    <t xml:space="preserve">  Continuità scuola</t>
  </si>
  <si>
    <t>Cont.Comune</t>
  </si>
  <si>
    <t>Per un solo triennio</t>
  </si>
  <si>
    <t>Una tantum</t>
  </si>
  <si>
    <t xml:space="preserve"> *N.B.:Se C+D+E+F+G+H &gt;10  =10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</si>
  <si>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</si>
  <si>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</si>
  <si>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</si>
  <si>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</si>
  <si>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</si>
  <si>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Ruolo</t>
  </si>
  <si>
    <t>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</si>
  <si>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</si>
  <si>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</si>
  <si>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</si>
  <si>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picc. isole (ricon.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</si>
  <si>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</si>
  <si>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app.+ ruolo Sc.Mat.+ idem su picc. isole </t>
    </r>
    <r>
      <rPr>
        <sz val="9"/>
        <color indexed="10"/>
        <rFont val="Arial"/>
        <family val="2"/>
      </rPr>
      <t>***</t>
    </r>
  </si>
  <si>
    <t>Specialista nel plesso</t>
  </si>
  <si>
    <t>Specialista nel Circolo</t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</si>
  <si>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</si>
  <si>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</si>
  <si>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</si>
  <si>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</si>
  <si>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Specializzato per 1 triennio</t>
  </si>
  <si>
    <t>Specialista per 1 triennio</t>
  </si>
  <si>
    <t>Mancata presentaz. dom. trasf. per un triennio (dall' a.s. 2000/01)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</si>
  <si>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</si>
  <si>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</si>
  <si>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</si>
  <si>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</si>
  <si>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</si>
  <si>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</si>
  <si>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</si>
  <si>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</si>
  <si>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</si>
  <si>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</si>
  <si>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</si>
  <si>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</si>
  <si>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</si>
  <si>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</si>
  <si>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</si>
  <si>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post-Univ. </t>
    </r>
    <r>
      <rPr>
        <sz val="8"/>
        <color indexed="10"/>
        <rFont val="Arial"/>
        <family val="2"/>
      </rPr>
      <t>*</t>
    </r>
  </si>
  <si>
    <t>Corso di perfez.post-univ.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</si>
  <si>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</si>
  <si>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</si>
  <si>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</si>
  <si>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t>Aggiorn. formaz. Linguistica</t>
  </si>
  <si>
    <t>TOTALE PUNTI TITOLI GEN.</t>
  </si>
  <si>
    <t>TOTALE</t>
  </si>
  <si>
    <t>NOTE</t>
  </si>
  <si>
    <t>x 6</t>
  </si>
  <si>
    <t>**</t>
  </si>
  <si>
    <t xml:space="preserve">x 3 </t>
  </si>
  <si>
    <t>x 0,5</t>
  </si>
  <si>
    <t xml:space="preserve">x 1 </t>
  </si>
  <si>
    <t xml:space="preserve">x 2 </t>
  </si>
  <si>
    <t>+1,5</t>
  </si>
  <si>
    <t>+3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</si>
  <si>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</si>
  <si>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</si>
  <si>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</si>
  <si>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</si>
  <si>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</si>
  <si>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</si>
  <si>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</si>
  <si>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</si>
  <si>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+1</t>
  </si>
  <si>
    <t xml:space="preserve">    prestati in ruolo diverso da quello di appartenenza e valutati o riconosciuti (o riconoscibili) per intero ai fini giuridici ed economici nella carriera di </t>
  </si>
  <si>
    <t xml:space="preserve">    attuale appartenenza. Tale anzianità comprende anche il servizio di ruolo prestato nella scuola dell'infanzia da valutare nella stessa misura </t>
  </si>
  <si>
    <t xml:space="preserve">    dei servizi prestati nella scuola primaria.    </t>
  </si>
  <si>
    <t xml:space="preserve">       </t>
  </si>
  <si>
    <t xml:space="preserve">  </t>
  </si>
  <si>
    <r>
      <t xml:space="preserve">  * </t>
    </r>
    <r>
      <rPr>
        <sz val="12"/>
        <rFont val="Arial"/>
        <family val="2"/>
      </rPr>
      <t>Tale istruzione si riferisce al possesso dei titoli valutabili indicati nella casella bianca successiva (a destra).</t>
    </r>
  </si>
  <si>
    <r>
      <t xml:space="preserve">** </t>
    </r>
    <r>
      <rPr>
        <sz val="12"/>
        <rFont val="Arial"/>
        <family val="2"/>
      </rPr>
      <t>Agli anni pre-ruolo di cui alle lettere B e B2 si attribuiscono 3 punti per ogni anno dei primi  4 anni e 2 punti (2/3 x 3 = 2) per ciascuno dei restanti anni.</t>
    </r>
  </si>
  <si>
    <r>
      <t xml:space="preserve">*** </t>
    </r>
    <r>
      <rPr>
        <sz val="12"/>
        <rFont val="Arial"/>
        <family val="2"/>
      </rPr>
      <t xml:space="preserve">Il ruolo di cui alle lettere </t>
    </r>
    <r>
      <rPr>
        <sz val="12"/>
        <color indexed="10"/>
        <rFont val="Arial"/>
        <family val="2"/>
      </rPr>
      <t>B + B2</t>
    </r>
    <r>
      <rPr>
        <sz val="12"/>
        <rFont val="Arial"/>
        <family val="2"/>
      </rPr>
      <t xml:space="preserve"> comprende gli anni di ruolo anteriori alla nomina nel ruolo di appartenenza non coperti da effettivo servizio ovvero</t>
    </r>
  </si>
  <si>
    <r>
      <t xml:space="preserve">     Il punteggio di cui alla lettera Co)  </t>
    </r>
    <r>
      <rPr>
        <sz val="12"/>
        <color indexed="10"/>
        <rFont val="Arial"/>
        <family val="2"/>
      </rPr>
      <t>non é cumulabile per lo stesso anno scolastico</t>
    </r>
    <r>
      <rPr>
        <sz val="12"/>
        <rFont val="Arial"/>
        <family val="2"/>
      </rPr>
      <t xml:space="preserve"> con quello previsto dalla lettera C).</t>
    </r>
  </si>
  <si>
    <t xml:space="preserve">    </t>
  </si>
  <si>
    <t>LUCIA</t>
  </si>
  <si>
    <t>FILOMENA</t>
  </si>
  <si>
    <t>SI</t>
  </si>
  <si>
    <t>MOLINARO</t>
  </si>
  <si>
    <t>GIUSEPPA</t>
  </si>
  <si>
    <t>LIO</t>
  </si>
  <si>
    <t>GIOVANNINA</t>
  </si>
  <si>
    <t>CITINO</t>
  </si>
  <si>
    <t>LINA</t>
  </si>
  <si>
    <t>MANCUSO</t>
  </si>
  <si>
    <t>ASSUNTA</t>
  </si>
  <si>
    <t>BUTERA</t>
  </si>
  <si>
    <t>ANNA MARIA</t>
  </si>
  <si>
    <t>MINIERI</t>
  </si>
  <si>
    <t>VINCENZINA</t>
  </si>
  <si>
    <t>SCALISE</t>
  </si>
  <si>
    <t>SANTA</t>
  </si>
  <si>
    <t>MAZZA</t>
  </si>
  <si>
    <t>TERESA</t>
  </si>
  <si>
    <r>
      <t xml:space="preserve">NOTA : </t>
    </r>
    <r>
      <rPr>
        <sz val="11"/>
        <color indexed="10"/>
        <rFont val="Arial"/>
        <family val="2"/>
      </rPr>
      <t>Le Inss.</t>
    </r>
    <r>
      <rPr>
        <b/>
        <sz val="11"/>
        <color indexed="10"/>
        <rFont val="Arial"/>
        <family val="2"/>
      </rPr>
      <t xml:space="preserve"> BONACCI Maria Grazia e  IULIANO Rosa Maria  non sono state inserite in graduatoria perché beneficiarie della precedenza per Legge 104</t>
    </r>
  </si>
  <si>
    <r>
      <t>(</t>
    </r>
    <r>
      <rPr>
        <sz val="12"/>
        <color indexed="10"/>
        <rFont val="Arial"/>
        <family val="2"/>
      </rPr>
      <t>5bis</t>
    </r>
    <r>
      <rPr>
        <sz val="12"/>
        <rFont val="Arial"/>
        <family val="2"/>
      </rPr>
      <t>) si riferisce alla nota (5bis), cui rinvia, per i TRASFERIMENTI D’UFFICIO, L'ALLEGATO D - TABELLA A) - ANZIANITA' DI SERVIZIO - lett. C del C.C.N.I. 2015-2016</t>
    </r>
  </si>
  <si>
    <t xml:space="preserve">CARDAMONE </t>
  </si>
  <si>
    <t>ANTONIA</t>
  </si>
  <si>
    <t xml:space="preserve">                                                                                         PERSONALE ENTRATO A FAR PARTE DELL'ORGANICO DELL'ISTITUTO DAL 1° SETTEMBRE 2014</t>
  </si>
  <si>
    <t xml:space="preserve">           Dott.ssa Roberta Ferrari</t>
  </si>
  <si>
    <t xml:space="preserve">     IL DIRIGENTE SCOLASTICO</t>
  </si>
  <si>
    <t xml:space="preserve">      Serrastretta,   10 Aprile 2015   </t>
  </si>
  <si>
    <t>LA  PRESENTE GRADUATORIA E' DEFINITIVA,  AVVERSO LA STESSA E' ESPERIBILE RICORSO AL T.A.R. O RICORSO STRAORDINARIO AL CAPO DELLO STATO, SECONDO LA NORMATIVA VIGENTE.</t>
  </si>
  <si>
    <t xml:space="preserve">           Firma autografa sostituita a mezzo stampa art.1 comma 87 Legge n. 549/95</t>
  </si>
  <si>
    <r>
      <t>GRADUATORIA DI CIRCOLO</t>
    </r>
    <r>
      <rPr>
        <sz val="10"/>
        <rFont val="Arial"/>
        <family val="0"/>
      </rPr>
      <t xml:space="preserve"> per l'individuazione di DOCENTI eventuali soprannumerari - A.S. 2015/2016 (</t>
    </r>
    <r>
      <rPr>
        <b/>
        <sz val="10"/>
        <rFont val="Arial"/>
        <family val="2"/>
      </rPr>
      <t>P</t>
    </r>
    <r>
      <rPr>
        <b/>
        <i/>
        <sz val="10"/>
        <rFont val="Arial"/>
        <family val="2"/>
      </rPr>
      <t>osti di Scuola dell' Infanzia) PROT. N. 1667 del  10 Aprile 2015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</si>
</sst>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77">
    <font>
      <sz val="10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0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sz val="12"/>
      <color indexed="10"/>
      <name val="Arial"/>
      <family val="2"/>
    </font>
    <font>
      <sz val="8"/>
      <name val="Wingdings 3"/>
      <family val="1"/>
    </font>
    <font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i/>
      <sz val="12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2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/>
      <protection/>
    </xf>
    <xf numFmtId="0" fontId="13" fillId="33" borderId="19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vertical="top"/>
      <protection/>
    </xf>
    <xf numFmtId="0" fontId="14" fillId="0" borderId="22" xfId="0" applyFont="1" applyBorder="1" applyAlignment="1" applyProtection="1">
      <alignment horizontal="centerContinuous" vertical="center"/>
      <protection/>
    </xf>
    <xf numFmtId="0" fontId="14" fillId="0" borderId="17" xfId="0" applyFont="1" applyBorder="1" applyAlignment="1" applyProtection="1">
      <alignment horizontal="centerContinuous" vertical="center"/>
      <protection/>
    </xf>
    <xf numFmtId="0" fontId="14" fillId="33" borderId="23" xfId="0" applyFont="1" applyFill="1" applyBorder="1" applyAlignment="1" applyProtection="1">
      <alignment horizontal="left" vertical="center"/>
      <protection/>
    </xf>
    <xf numFmtId="0" fontId="14" fillId="33" borderId="23" xfId="0" applyFont="1" applyFill="1" applyBorder="1" applyAlignment="1" applyProtection="1">
      <alignment horizontal="centerContinuous" vertical="center"/>
      <protection/>
    </xf>
    <xf numFmtId="0" fontId="15" fillId="33" borderId="23" xfId="0" applyFont="1" applyFill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15" fillId="33" borderId="23" xfId="0" applyFont="1" applyFill="1" applyBorder="1" applyAlignment="1" applyProtection="1">
      <alignment horizontal="centerContinuous" vertical="center"/>
      <protection/>
    </xf>
    <xf numFmtId="0" fontId="14" fillId="33" borderId="17" xfId="0" applyFont="1" applyFill="1" applyBorder="1" applyAlignment="1" applyProtection="1">
      <alignment horizontal="centerContinuous" vertical="center"/>
      <protection/>
    </xf>
    <xf numFmtId="0" fontId="14" fillId="0" borderId="16" xfId="0" applyFont="1" applyBorder="1" applyAlignment="1" applyProtection="1">
      <alignment horizontal="centerContinuous" vertical="center"/>
      <protection/>
    </xf>
    <xf numFmtId="0" fontId="14" fillId="33" borderId="16" xfId="0" applyFont="1" applyFill="1" applyBorder="1" applyAlignment="1" applyProtection="1">
      <alignment horizontal="centerContinuous" vertical="center"/>
      <protection/>
    </xf>
    <xf numFmtId="0" fontId="16" fillId="0" borderId="16" xfId="0" applyFont="1" applyBorder="1" applyAlignment="1" applyProtection="1">
      <alignment horizontal="centerContinuous" vertical="center"/>
      <protection/>
    </xf>
    <xf numFmtId="0" fontId="15" fillId="0" borderId="24" xfId="0" applyFont="1" applyBorder="1" applyAlignment="1" applyProtection="1">
      <alignment horizontal="centerContinuous" vertical="center" wrapText="1"/>
      <protection/>
    </xf>
    <xf numFmtId="0" fontId="16" fillId="0" borderId="17" xfId="0" applyFont="1" applyBorder="1" applyAlignment="1" applyProtection="1">
      <alignment horizontal="centerContinuous" vertical="center" wrapText="1"/>
      <protection/>
    </xf>
    <xf numFmtId="0" fontId="14" fillId="34" borderId="21" xfId="0" applyFont="1" applyFill="1" applyBorder="1" applyAlignment="1" applyProtection="1">
      <alignment/>
      <protection/>
    </xf>
    <xf numFmtId="0" fontId="14" fillId="33" borderId="22" xfId="0" applyFont="1" applyFill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35" borderId="17" xfId="0" applyFont="1" applyFill="1" applyBorder="1" applyAlignment="1" applyProtection="1">
      <alignment textRotation="90" wrapText="1"/>
      <protection/>
    </xf>
    <xf numFmtId="0" fontId="17" fillId="0" borderId="17" xfId="0" applyFont="1" applyBorder="1" applyAlignment="1" applyProtection="1">
      <alignment textRotation="90" wrapText="1"/>
      <protection/>
    </xf>
    <xf numFmtId="0" fontId="17" fillId="0" borderId="25" xfId="0" applyFont="1" applyBorder="1" applyAlignment="1" applyProtection="1">
      <alignment horizontal="right" vertical="justify" textRotation="90" wrapText="1"/>
      <protection/>
    </xf>
    <xf numFmtId="0" fontId="14" fillId="35" borderId="25" xfId="0" applyFont="1" applyFill="1" applyBorder="1" applyAlignment="1" applyProtection="1">
      <alignment horizontal="right" vertical="justify" textRotation="90" wrapText="1"/>
      <protection/>
    </xf>
    <xf numFmtId="0" fontId="19" fillId="0" borderId="25" xfId="0" applyFont="1" applyBorder="1" applyAlignment="1" applyProtection="1">
      <alignment horizontal="left" vertical="center" textRotation="90" wrapText="1"/>
      <protection/>
    </xf>
    <xf numFmtId="0" fontId="17" fillId="0" borderId="25" xfId="0" applyFont="1" applyBorder="1" applyAlignment="1" applyProtection="1">
      <alignment textRotation="90" wrapText="1"/>
      <protection/>
    </xf>
    <xf numFmtId="0" fontId="14" fillId="35" borderId="16" xfId="0" applyFont="1" applyFill="1" applyBorder="1" applyAlignment="1" applyProtection="1">
      <alignment textRotation="90" wrapText="1"/>
      <protection/>
    </xf>
    <xf numFmtId="0" fontId="17" fillId="0" borderId="23" xfId="0" applyFont="1" applyBorder="1" applyAlignment="1" applyProtection="1">
      <alignment textRotation="90" wrapText="1"/>
      <protection/>
    </xf>
    <xf numFmtId="0" fontId="14" fillId="35" borderId="25" xfId="0" applyFont="1" applyFill="1" applyBorder="1" applyAlignment="1" applyProtection="1">
      <alignment textRotation="90" wrapText="1"/>
      <protection/>
    </xf>
    <xf numFmtId="0" fontId="21" fillId="0" borderId="26" xfId="0" applyFont="1" applyBorder="1" applyAlignment="1" applyProtection="1">
      <alignment textRotation="90" wrapText="1"/>
      <protection/>
    </xf>
    <xf numFmtId="0" fontId="17" fillId="34" borderId="21" xfId="0" applyFont="1" applyFill="1" applyBorder="1" applyAlignment="1" applyProtection="1">
      <alignment textRotation="90" wrapText="1"/>
      <protection/>
    </xf>
    <xf numFmtId="0" fontId="14" fillId="35" borderId="27" xfId="0" applyFont="1" applyFill="1" applyBorder="1" applyAlignment="1" applyProtection="1">
      <alignment textRotation="90" wrapText="1"/>
      <protection/>
    </xf>
    <xf numFmtId="0" fontId="17" fillId="34" borderId="28" xfId="0" applyFont="1" applyFill="1" applyBorder="1" applyAlignment="1" applyProtection="1">
      <alignment textRotation="90" wrapText="1"/>
      <protection/>
    </xf>
    <xf numFmtId="0" fontId="17" fillId="0" borderId="24" xfId="0" applyFont="1" applyBorder="1" applyAlignment="1" applyProtection="1">
      <alignment textRotation="90" wrapText="1"/>
      <protection/>
    </xf>
    <xf numFmtId="0" fontId="18" fillId="0" borderId="0" xfId="0" applyFont="1" applyFill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/>
    </xf>
    <xf numFmtId="0" fontId="24" fillId="0" borderId="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17" fillId="34" borderId="24" xfId="0" applyFont="1" applyFill="1" applyBorder="1" applyAlignment="1" applyProtection="1">
      <alignment textRotation="90" wrapText="1"/>
      <protection/>
    </xf>
    <xf numFmtId="0" fontId="0" fillId="34" borderId="29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14" fillId="34" borderId="26" xfId="0" applyFont="1" applyFill="1" applyBorder="1" applyAlignment="1" applyProtection="1">
      <alignment/>
      <protection/>
    </xf>
    <xf numFmtId="0" fontId="14" fillId="0" borderId="20" xfId="0" applyFont="1" applyBorder="1" applyAlignment="1" applyProtection="1">
      <alignment horizontal="center"/>
      <protection/>
    </xf>
    <xf numFmtId="49" fontId="23" fillId="0" borderId="3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4" fillId="0" borderId="31" xfId="0" applyFont="1" applyFill="1" applyBorder="1" applyAlignment="1" applyProtection="1">
      <alignment horizontal="center"/>
      <protection/>
    </xf>
    <xf numFmtId="0" fontId="14" fillId="0" borderId="32" xfId="0" applyFont="1" applyFill="1" applyBorder="1" applyAlignment="1" applyProtection="1">
      <alignment horizontal="center"/>
      <protection/>
    </xf>
    <xf numFmtId="49" fontId="14" fillId="0" borderId="33" xfId="0" applyNumberFormat="1" applyFont="1" applyFill="1" applyBorder="1" applyAlignment="1" applyProtection="1">
      <alignment horizontal="center"/>
      <protection/>
    </xf>
    <xf numFmtId="49" fontId="14" fillId="35" borderId="34" xfId="0" applyNumberFormat="1" applyFont="1" applyFill="1" applyBorder="1" applyAlignment="1" applyProtection="1">
      <alignment/>
      <protection/>
    </xf>
    <xf numFmtId="49" fontId="14" fillId="0" borderId="35" xfId="0" applyNumberFormat="1" applyFont="1" applyFill="1" applyBorder="1" applyAlignment="1" applyProtection="1">
      <alignment horizontal="center"/>
      <protection/>
    </xf>
    <xf numFmtId="49" fontId="14" fillId="35" borderId="35" xfId="0" applyNumberFormat="1" applyFont="1" applyFill="1" applyBorder="1" applyAlignment="1" applyProtection="1">
      <alignment horizontal="center"/>
      <protection/>
    </xf>
    <xf numFmtId="49" fontId="22" fillId="0" borderId="32" xfId="0" applyNumberFormat="1" applyFont="1" applyFill="1" applyBorder="1" applyAlignment="1" applyProtection="1">
      <alignment horizontal="center"/>
      <protection/>
    </xf>
    <xf numFmtId="49" fontId="14" fillId="35" borderId="32" xfId="0" applyNumberFormat="1" applyFont="1" applyFill="1" applyBorder="1" applyAlignment="1" applyProtection="1">
      <alignment horizontal="center"/>
      <protection/>
    </xf>
    <xf numFmtId="49" fontId="14" fillId="0" borderId="32" xfId="0" applyNumberFormat="1" applyFont="1" applyFill="1" applyBorder="1" applyAlignment="1" applyProtection="1">
      <alignment horizontal="center"/>
      <protection/>
    </xf>
    <xf numFmtId="49" fontId="14" fillId="0" borderId="36" xfId="0" applyNumberFormat="1" applyFont="1" applyFill="1" applyBorder="1" applyAlignment="1" applyProtection="1">
      <alignment horizontal="center"/>
      <protection/>
    </xf>
    <xf numFmtId="49" fontId="14" fillId="34" borderId="37" xfId="0" applyNumberFormat="1" applyFont="1" applyFill="1" applyBorder="1" applyAlignment="1" applyProtection="1">
      <alignment horizontal="center"/>
      <protection/>
    </xf>
    <xf numFmtId="49" fontId="14" fillId="35" borderId="34" xfId="0" applyNumberFormat="1" applyFont="1" applyFill="1" applyBorder="1" applyAlignment="1" applyProtection="1">
      <alignment horizontal="center"/>
      <protection/>
    </xf>
    <xf numFmtId="49" fontId="14" fillId="35" borderId="36" xfId="0" applyNumberFormat="1" applyFont="1" applyFill="1" applyBorder="1" applyAlignment="1" applyProtection="1">
      <alignment horizontal="center"/>
      <protection/>
    </xf>
    <xf numFmtId="49" fontId="14" fillId="34" borderId="36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vertical="center"/>
    </xf>
    <xf numFmtId="0" fontId="70" fillId="0" borderId="0" xfId="0" applyFont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/>
      <protection locked="0"/>
    </xf>
    <xf numFmtId="0" fontId="73" fillId="0" borderId="0" xfId="0" applyFont="1" applyFill="1" applyBorder="1" applyAlignment="1" applyProtection="1">
      <alignment/>
      <protection locked="0"/>
    </xf>
    <xf numFmtId="0" fontId="72" fillId="0" borderId="0" xfId="0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  <protection/>
    </xf>
    <xf numFmtId="0" fontId="72" fillId="0" borderId="0" xfId="0" applyFont="1" applyFill="1" applyBorder="1" applyAlignment="1" applyProtection="1">
      <alignment horizontal="center"/>
      <protection/>
    </xf>
    <xf numFmtId="0" fontId="73" fillId="0" borderId="0" xfId="0" applyFont="1" applyFill="1" applyBorder="1" applyAlignment="1" applyProtection="1">
      <alignment horizontal="center"/>
      <protection hidden="1"/>
    </xf>
    <xf numFmtId="0" fontId="72" fillId="0" borderId="0" xfId="0" applyFont="1" applyFill="1" applyBorder="1" applyAlignment="1" applyProtection="1">
      <alignment horizontal="center"/>
      <protection hidden="1"/>
    </xf>
    <xf numFmtId="0" fontId="74" fillId="0" borderId="0" xfId="0" applyFont="1" applyFill="1" applyBorder="1" applyAlignment="1" applyProtection="1">
      <alignment horizontal="center"/>
      <protection/>
    </xf>
    <xf numFmtId="0" fontId="70" fillId="0" borderId="0" xfId="0" applyFont="1" applyFill="1" applyBorder="1" applyAlignment="1">
      <alignment/>
    </xf>
    <xf numFmtId="0" fontId="70" fillId="0" borderId="0" xfId="0" applyFont="1" applyFill="1" applyAlignment="1">
      <alignment/>
    </xf>
    <xf numFmtId="0" fontId="72" fillId="0" borderId="0" xfId="0" applyFont="1" applyFill="1" applyBorder="1" applyAlignment="1">
      <alignment/>
    </xf>
    <xf numFmtId="0" fontId="72" fillId="0" borderId="0" xfId="0" applyFont="1" applyFill="1" applyBorder="1" applyAlignment="1" applyProtection="1">
      <alignment/>
      <protection/>
    </xf>
    <xf numFmtId="0" fontId="75" fillId="0" borderId="0" xfId="0" applyFont="1" applyFill="1" applyBorder="1" applyAlignment="1" applyProtection="1">
      <alignment/>
      <protection locked="0"/>
    </xf>
    <xf numFmtId="0" fontId="76" fillId="0" borderId="0" xfId="0" applyFont="1" applyFill="1" applyBorder="1" applyAlignment="1" applyProtection="1">
      <alignment/>
      <protection/>
    </xf>
    <xf numFmtId="0" fontId="31" fillId="0" borderId="25" xfId="0" applyFont="1" applyBorder="1" applyAlignment="1" applyProtection="1">
      <alignment/>
      <protection locked="0"/>
    </xf>
    <xf numFmtId="0" fontId="31" fillId="35" borderId="25" xfId="0" applyFont="1" applyFill="1" applyBorder="1" applyAlignment="1" applyProtection="1">
      <alignment horizontal="center"/>
      <protection locked="0"/>
    </xf>
    <xf numFmtId="0" fontId="31" fillId="0" borderId="25" xfId="0" applyFont="1" applyFill="1" applyBorder="1" applyAlignment="1" applyProtection="1">
      <alignment horizontal="center"/>
      <protection/>
    </xf>
    <xf numFmtId="0" fontId="14" fillId="0" borderId="25" xfId="0" applyFont="1" applyFill="1" applyBorder="1" applyAlignment="1" applyProtection="1">
      <alignment/>
      <protection locked="0"/>
    </xf>
    <xf numFmtId="0" fontId="14" fillId="0" borderId="25" xfId="0" applyFont="1" applyBorder="1" applyAlignment="1" applyProtection="1">
      <alignment horizontal="center"/>
      <protection locked="0"/>
    </xf>
    <xf numFmtId="0" fontId="14" fillId="35" borderId="25" xfId="0" applyFont="1" applyFill="1" applyBorder="1" applyAlignment="1" applyProtection="1">
      <alignment horizontal="center"/>
      <protection locked="0"/>
    </xf>
    <xf numFmtId="0" fontId="14" fillId="0" borderId="25" xfId="0" applyFont="1" applyFill="1" applyBorder="1" applyAlignment="1" applyProtection="1">
      <alignment horizontal="center"/>
      <protection/>
    </xf>
    <xf numFmtId="0" fontId="31" fillId="0" borderId="25" xfId="0" applyFont="1" applyFill="1" applyBorder="1" applyAlignment="1" applyProtection="1">
      <alignment horizontal="center"/>
      <protection hidden="1"/>
    </xf>
    <xf numFmtId="0" fontId="14" fillId="0" borderId="25" xfId="0" applyFont="1" applyFill="1" applyBorder="1" applyAlignment="1" applyProtection="1">
      <alignment horizontal="center"/>
      <protection hidden="1"/>
    </xf>
    <xf numFmtId="0" fontId="31" fillId="34" borderId="25" xfId="0" applyFont="1" applyFill="1" applyBorder="1" applyAlignment="1" applyProtection="1">
      <alignment horizontal="center"/>
      <protection/>
    </xf>
    <xf numFmtId="0" fontId="14" fillId="34" borderId="25" xfId="0" applyFont="1" applyFill="1" applyBorder="1" applyAlignment="1" applyProtection="1">
      <alignment horizontal="center"/>
      <protection hidden="1"/>
    </xf>
    <xf numFmtId="0" fontId="32" fillId="0" borderId="25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/>
      <protection locked="0"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31" fillId="0" borderId="32" xfId="0" applyFont="1" applyBorder="1" applyAlignment="1" applyProtection="1">
      <alignment/>
      <protection locked="0"/>
    </xf>
    <xf numFmtId="0" fontId="14" fillId="0" borderId="32" xfId="0" applyFont="1" applyBorder="1" applyAlignment="1" applyProtection="1">
      <alignment horizontal="center"/>
      <protection locked="0"/>
    </xf>
    <xf numFmtId="0" fontId="31" fillId="35" borderId="32" xfId="0" applyFont="1" applyFill="1" applyBorder="1" applyAlignment="1" applyProtection="1">
      <alignment horizontal="center"/>
      <protection locked="0"/>
    </xf>
    <xf numFmtId="0" fontId="31" fillId="0" borderId="32" xfId="0" applyFont="1" applyFill="1" applyBorder="1" applyAlignment="1" applyProtection="1">
      <alignment horizontal="center"/>
      <protection/>
    </xf>
    <xf numFmtId="0" fontId="14" fillId="0" borderId="32" xfId="0" applyFont="1" applyFill="1" applyBorder="1" applyAlignment="1" applyProtection="1">
      <alignment/>
      <protection locked="0"/>
    </xf>
    <xf numFmtId="0" fontId="14" fillId="35" borderId="32" xfId="0" applyFont="1" applyFill="1" applyBorder="1" applyAlignment="1" applyProtection="1">
      <alignment horizontal="center"/>
      <protection locked="0"/>
    </xf>
    <xf numFmtId="0" fontId="31" fillId="0" borderId="32" xfId="0" applyFont="1" applyFill="1" applyBorder="1" applyAlignment="1" applyProtection="1">
      <alignment horizontal="center"/>
      <protection hidden="1"/>
    </xf>
    <xf numFmtId="0" fontId="14" fillId="0" borderId="32" xfId="0" applyFont="1" applyFill="1" applyBorder="1" applyAlignment="1" applyProtection="1">
      <alignment horizontal="center"/>
      <protection hidden="1"/>
    </xf>
    <xf numFmtId="0" fontId="31" fillId="34" borderId="32" xfId="0" applyFont="1" applyFill="1" applyBorder="1" applyAlignment="1" applyProtection="1">
      <alignment horizontal="center"/>
      <protection/>
    </xf>
    <xf numFmtId="0" fontId="14" fillId="34" borderId="32" xfId="0" applyFont="1" applyFill="1" applyBorder="1" applyAlignment="1" applyProtection="1">
      <alignment horizontal="center"/>
      <protection hidden="1"/>
    </xf>
    <xf numFmtId="0" fontId="32" fillId="0" borderId="32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18" xfId="0" applyFont="1" applyFill="1" applyBorder="1" applyAlignment="1" applyProtection="1">
      <alignment horizontal="center"/>
      <protection locked="0"/>
    </xf>
    <xf numFmtId="0" fontId="0" fillId="0" borderId="24" xfId="0" applyFont="1" applyBorder="1" applyAlignment="1">
      <alignment/>
    </xf>
    <xf numFmtId="0" fontId="0" fillId="0" borderId="18" xfId="0" applyFont="1" applyBorder="1" applyAlignment="1">
      <alignment/>
    </xf>
    <xf numFmtId="0" fontId="33" fillId="0" borderId="0" xfId="0" applyFont="1" applyFill="1" applyBorder="1" applyAlignment="1" applyProtection="1">
      <alignment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/>
      <protection locked="0"/>
    </xf>
    <xf numFmtId="0" fontId="8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8" fillId="0" borderId="32" xfId="0" applyFont="1" applyFill="1" applyBorder="1" applyAlignment="1" applyProtection="1">
      <alignment horizontal="center" vertical="center" textRotation="90"/>
      <protection/>
    </xf>
    <xf numFmtId="0" fontId="8" fillId="0" borderId="38" xfId="0" applyFont="1" applyFill="1" applyBorder="1" applyAlignment="1" applyProtection="1">
      <alignment horizontal="center" vertical="center" textRotation="90"/>
      <protection/>
    </xf>
    <xf numFmtId="0" fontId="8" fillId="0" borderId="39" xfId="0" applyFont="1" applyFill="1" applyBorder="1" applyAlignment="1" applyProtection="1">
      <alignment horizontal="center" vertical="center" textRotation="90"/>
      <protection/>
    </xf>
    <xf numFmtId="0" fontId="26" fillId="0" borderId="0" xfId="0" applyFont="1" applyFill="1" applyBorder="1" applyAlignment="1" applyProtection="1">
      <alignment horizontal="left"/>
      <protection locked="0"/>
    </xf>
    <xf numFmtId="0" fontId="0" fillId="0" borderId="40" xfId="0" applyFont="1" applyBorder="1" applyAlignment="1" applyProtection="1">
      <alignment horizontal="left" vertical="center" textRotation="90"/>
      <protection/>
    </xf>
    <xf numFmtId="0" fontId="0" fillId="0" borderId="41" xfId="0" applyFont="1" applyBorder="1" applyAlignment="1" applyProtection="1">
      <alignment horizontal="left" vertical="center" textRotation="90"/>
      <protection/>
    </xf>
    <xf numFmtId="0" fontId="0" fillId="0" borderId="42" xfId="0" applyFont="1" applyBorder="1" applyAlignment="1" applyProtection="1">
      <alignment horizontal="left" vertical="center" textRotation="90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right" vertical="justify" textRotation="90" wrapText="1"/>
      <protection/>
    </xf>
    <xf numFmtId="0" fontId="17" fillId="0" borderId="21" xfId="0" applyFont="1" applyBorder="1" applyAlignment="1" applyProtection="1">
      <alignment horizontal="right" vertical="justify" textRotation="90" wrapText="1"/>
      <protection/>
    </xf>
    <xf numFmtId="0" fontId="17" fillId="0" borderId="28" xfId="0" applyFont="1" applyBorder="1" applyAlignment="1" applyProtection="1">
      <alignment horizontal="right" vertical="justify" textRotation="90" wrapText="1"/>
      <protection/>
    </xf>
    <xf numFmtId="0" fontId="76" fillId="0" borderId="0" xfId="0" applyFont="1" applyFill="1" applyBorder="1" applyAlignment="1" applyProtection="1">
      <alignment horizontal="center"/>
      <protection/>
    </xf>
    <xf numFmtId="0" fontId="0" fillId="0" borderId="26" xfId="0" applyBorder="1" applyAlignment="1">
      <alignment horizont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9"/>
  <sheetViews>
    <sheetView tabSelected="1" zoomScalePageLayoutView="0" workbookViewId="0" topLeftCell="B1">
      <pane ySplit="5" topLeftCell="A23" activePane="bottomLeft" state="frozen"/>
      <selection pane="topLeft" activeCell="A1" sqref="A1"/>
      <selection pane="bottomLeft" activeCell="F1" sqref="F1"/>
    </sheetView>
  </sheetViews>
  <sheetFormatPr defaultColWidth="9.140625" defaultRowHeight="12.75"/>
  <cols>
    <col min="1" max="1" width="2.421875" style="0" customWidth="1"/>
    <col min="2" max="2" width="13.28125" style="0" customWidth="1"/>
    <col min="3" max="3" width="13.8515625" style="0" customWidth="1"/>
    <col min="4" max="4" width="4.00390625" style="0" customWidth="1"/>
    <col min="5" max="5" width="4.140625" style="0" customWidth="1"/>
    <col min="6" max="6" width="4.28125" style="0" customWidth="1"/>
    <col min="7" max="7" width="3.8515625" style="0" customWidth="1"/>
    <col min="8" max="8" width="4.28125" style="0" customWidth="1"/>
    <col min="9" max="9" width="4.140625" style="0" customWidth="1"/>
    <col min="10" max="10" width="3.7109375" style="0" customWidth="1"/>
    <col min="11" max="11" width="4.140625" style="0" customWidth="1"/>
    <col min="12" max="12" width="4.8515625" style="0" customWidth="1"/>
    <col min="13" max="13" width="4.28125" style="0" customWidth="1"/>
    <col min="14" max="14" width="5.421875" style="0" customWidth="1"/>
    <col min="15" max="15" width="3.421875" style="0" customWidth="1"/>
    <col min="16" max="16" width="4.421875" style="0" customWidth="1"/>
    <col min="17" max="17" width="3.7109375" style="0" customWidth="1"/>
    <col min="18" max="18" width="3.57421875" style="0" customWidth="1"/>
    <col min="19" max="19" width="3.421875" style="0" customWidth="1"/>
    <col min="20" max="20" width="3.7109375" style="0" customWidth="1"/>
    <col min="21" max="21" width="4.00390625" style="0" customWidth="1"/>
    <col min="22" max="22" width="3.8515625" style="0" customWidth="1"/>
    <col min="23" max="23" width="3.57421875" style="0" customWidth="1"/>
    <col min="24" max="24" width="5.00390625" style="0" customWidth="1"/>
    <col min="25" max="25" width="3.8515625" style="0" customWidth="1"/>
    <col min="26" max="26" width="4.7109375" style="0" customWidth="1"/>
    <col min="27" max="27" width="4.421875" style="0" customWidth="1"/>
    <col min="28" max="28" width="3.421875" style="0" customWidth="1"/>
    <col min="29" max="29" width="3.57421875" style="0" customWidth="1"/>
    <col min="30" max="30" width="5.00390625" style="0" customWidth="1"/>
    <col min="31" max="31" width="6.140625" style="0" customWidth="1"/>
    <col min="32" max="33" width="4.140625" style="0" customWidth="1"/>
    <col min="34" max="34" width="3.7109375" style="0" customWidth="1"/>
    <col min="35" max="35" width="3.8515625" style="0" customWidth="1"/>
    <col min="36" max="37" width="3.57421875" style="0" customWidth="1"/>
    <col min="38" max="38" width="4.140625" style="0" customWidth="1"/>
    <col min="39" max="39" width="3.7109375" style="0" customWidth="1"/>
    <col min="40" max="40" width="3.8515625" style="0" customWidth="1"/>
    <col min="41" max="41" width="3.7109375" style="0" customWidth="1"/>
    <col min="42" max="42" width="4.140625" style="0" customWidth="1"/>
    <col min="43" max="43" width="3.421875" style="0" customWidth="1"/>
    <col min="44" max="44" width="3.8515625" style="0" customWidth="1"/>
    <col min="45" max="45" width="3.57421875" style="0" customWidth="1"/>
    <col min="46" max="46" width="3.7109375" style="0" customWidth="1"/>
    <col min="47" max="47" width="3.57421875" style="0" customWidth="1"/>
    <col min="48" max="48" width="4.140625" style="0" customWidth="1"/>
    <col min="49" max="49" width="3.421875" style="0" customWidth="1"/>
    <col min="50" max="50" width="3.8515625" style="0" customWidth="1"/>
    <col min="51" max="51" width="3.28125" style="0" customWidth="1"/>
    <col min="52" max="52" width="3.7109375" style="0" customWidth="1"/>
    <col min="53" max="53" width="3.8515625" style="0" customWidth="1"/>
    <col min="54" max="54" width="3.7109375" style="0" customWidth="1"/>
    <col min="55" max="55" width="3.28125" style="0" customWidth="1"/>
    <col min="56" max="56" width="3.8515625" style="0" customWidth="1"/>
    <col min="57" max="57" width="4.140625" style="0" customWidth="1"/>
    <col min="58" max="58" width="6.7109375" style="0" customWidth="1"/>
    <col min="59" max="59" width="7.421875" style="0" hidden="1" customWidth="1"/>
    <col min="60" max="60" width="3.7109375" style="95" customWidth="1"/>
    <col min="61" max="61" width="6.28125" style="95" customWidth="1"/>
  </cols>
  <sheetData>
    <row r="1" spans="2:59" ht="17.25" thickBot="1">
      <c r="B1" s="1"/>
      <c r="C1" s="1"/>
      <c r="D1" s="2"/>
      <c r="E1" s="3"/>
      <c r="F1" s="4" t="s">
        <v>135</v>
      </c>
      <c r="G1" s="5"/>
      <c r="H1" s="6"/>
      <c r="I1" s="6"/>
      <c r="J1" s="6"/>
      <c r="K1" s="5"/>
      <c r="L1" s="6"/>
      <c r="M1" s="6"/>
      <c r="N1" s="6"/>
      <c r="O1" s="5"/>
      <c r="P1" s="6"/>
      <c r="Q1" s="5"/>
      <c r="R1" s="6"/>
      <c r="S1" s="5"/>
      <c r="T1" s="6"/>
      <c r="U1" s="5"/>
      <c r="V1" s="6"/>
      <c r="W1" s="6"/>
      <c r="X1" s="6"/>
      <c r="Y1" s="5"/>
      <c r="Z1" s="6"/>
      <c r="AA1" s="5"/>
      <c r="AB1" s="6"/>
      <c r="AC1" s="6"/>
      <c r="AD1" s="6"/>
      <c r="AE1" s="6"/>
      <c r="AF1" s="5"/>
      <c r="AG1" s="6"/>
      <c r="AH1" s="5"/>
      <c r="AI1" s="6"/>
      <c r="AJ1" s="5"/>
      <c r="AK1" s="6"/>
      <c r="AL1" s="5"/>
      <c r="AM1" s="6"/>
      <c r="AN1" s="6"/>
      <c r="AO1" s="5"/>
      <c r="AP1" s="6"/>
      <c r="AQ1" s="5"/>
      <c r="AR1" s="6"/>
      <c r="AS1" s="5"/>
      <c r="AT1" s="6"/>
      <c r="AU1" s="5"/>
      <c r="AV1" s="6"/>
      <c r="AW1" s="5"/>
      <c r="AX1" s="6"/>
      <c r="AY1" s="5"/>
      <c r="AZ1" s="6"/>
      <c r="BA1" s="5"/>
      <c r="BB1" s="6"/>
      <c r="BC1" s="5"/>
      <c r="BD1" s="6"/>
      <c r="BE1" s="6"/>
      <c r="BF1" s="6"/>
      <c r="BG1" s="7"/>
    </row>
    <row r="2" spans="1:61" ht="15.75" thickBot="1">
      <c r="A2" s="176" t="s">
        <v>33</v>
      </c>
      <c r="B2" s="180" t="s">
        <v>34</v>
      </c>
      <c r="C2" s="180" t="s">
        <v>35</v>
      </c>
      <c r="D2" s="183" t="s">
        <v>36</v>
      </c>
      <c r="E2" s="8"/>
      <c r="F2" s="9" t="s">
        <v>0</v>
      </c>
      <c r="G2" s="10"/>
      <c r="H2" s="11"/>
      <c r="I2" s="11"/>
      <c r="J2" s="11"/>
      <c r="K2" s="12"/>
      <c r="L2" s="11"/>
      <c r="M2" s="11"/>
      <c r="N2" s="11"/>
      <c r="O2" s="12"/>
      <c r="P2" s="11"/>
      <c r="Q2" s="12"/>
      <c r="R2" s="11"/>
      <c r="S2" s="12"/>
      <c r="T2" s="11"/>
      <c r="U2" s="12"/>
      <c r="V2" s="11"/>
      <c r="W2" s="11"/>
      <c r="X2" s="11"/>
      <c r="Y2" s="12"/>
      <c r="Z2" s="11"/>
      <c r="AA2" s="12"/>
      <c r="AB2" s="11"/>
      <c r="AC2" s="13"/>
      <c r="AD2" s="14"/>
      <c r="AE2" s="15"/>
      <c r="AF2" s="16"/>
      <c r="AG2" s="17" t="s">
        <v>1</v>
      </c>
      <c r="AH2" s="18"/>
      <c r="AI2" s="11"/>
      <c r="AJ2" s="12"/>
      <c r="AK2" s="11"/>
      <c r="AL2" s="12"/>
      <c r="AM2" s="11"/>
      <c r="AN2" s="15"/>
      <c r="AO2" s="12"/>
      <c r="AP2" s="19" t="s">
        <v>2</v>
      </c>
      <c r="AQ2" s="20"/>
      <c r="AR2" s="11"/>
      <c r="AS2" s="12"/>
      <c r="AT2" s="11"/>
      <c r="AU2" s="12"/>
      <c r="AV2" s="11"/>
      <c r="AW2" s="12"/>
      <c r="AX2" s="11"/>
      <c r="AY2" s="12"/>
      <c r="AZ2" s="11"/>
      <c r="BA2" s="12"/>
      <c r="BB2" s="11"/>
      <c r="BC2" s="12"/>
      <c r="BD2" s="13"/>
      <c r="BE2" s="90"/>
      <c r="BF2" s="172" t="s">
        <v>77</v>
      </c>
      <c r="BG2" s="7"/>
      <c r="BH2" s="187"/>
      <c r="BI2" s="170"/>
    </row>
    <row r="3" spans="1:61" ht="12.75">
      <c r="A3" s="177"/>
      <c r="B3" s="181"/>
      <c r="C3" s="181"/>
      <c r="D3" s="184"/>
      <c r="E3" s="22"/>
      <c r="F3" s="14" t="s">
        <v>3</v>
      </c>
      <c r="G3" s="23" t="s">
        <v>4</v>
      </c>
      <c r="H3" s="24"/>
      <c r="I3" s="25"/>
      <c r="J3" s="26" t="s">
        <v>5</v>
      </c>
      <c r="K3" s="27"/>
      <c r="L3" s="14" t="s">
        <v>6</v>
      </c>
      <c r="M3" s="28" t="s">
        <v>7</v>
      </c>
      <c r="N3" s="14"/>
      <c r="O3" s="23" t="s">
        <v>8</v>
      </c>
      <c r="P3" s="29"/>
      <c r="Q3" s="23"/>
      <c r="R3" s="24"/>
      <c r="S3" s="30"/>
      <c r="T3" s="29" t="s">
        <v>9</v>
      </c>
      <c r="U3" s="23"/>
      <c r="V3" s="24"/>
      <c r="W3" s="30" t="s">
        <v>10</v>
      </c>
      <c r="X3" s="31"/>
      <c r="Y3" s="32"/>
      <c r="Z3" s="29" t="s">
        <v>11</v>
      </c>
      <c r="AA3" s="23"/>
      <c r="AB3" s="29"/>
      <c r="AC3" s="30" t="s">
        <v>12</v>
      </c>
      <c r="AD3" s="33"/>
      <c r="AE3" s="34"/>
      <c r="AF3" s="35"/>
      <c r="AG3" s="31" t="s">
        <v>13</v>
      </c>
      <c r="AH3" s="27"/>
      <c r="AI3" s="31" t="s">
        <v>5</v>
      </c>
      <c r="AJ3" s="27"/>
      <c r="AK3" s="31" t="s">
        <v>14</v>
      </c>
      <c r="AL3" s="27"/>
      <c r="AM3" s="36" t="s">
        <v>15</v>
      </c>
      <c r="AN3" s="34"/>
      <c r="AO3" s="35"/>
      <c r="AP3" s="37" t="s">
        <v>13</v>
      </c>
      <c r="AQ3" s="27"/>
      <c r="AR3" s="37" t="s">
        <v>5</v>
      </c>
      <c r="AS3" s="27"/>
      <c r="AT3" s="37" t="s">
        <v>16</v>
      </c>
      <c r="AU3" s="27"/>
      <c r="AV3" s="37" t="s">
        <v>17</v>
      </c>
      <c r="AW3" s="27"/>
      <c r="AX3" s="24" t="s">
        <v>18</v>
      </c>
      <c r="AY3" s="30"/>
      <c r="AZ3" s="24" t="s">
        <v>19</v>
      </c>
      <c r="BA3" s="30"/>
      <c r="BB3" s="24" t="s">
        <v>20</v>
      </c>
      <c r="BC3" s="30"/>
      <c r="BD3" s="38" t="s">
        <v>21</v>
      </c>
      <c r="BE3" s="91"/>
      <c r="BF3" s="173"/>
      <c r="BG3" s="21"/>
      <c r="BH3" s="187"/>
      <c r="BI3" s="171"/>
    </row>
    <row r="4" spans="1:61" ht="18" customHeight="1" thickBot="1">
      <c r="A4" s="177"/>
      <c r="B4" s="181"/>
      <c r="C4" s="181"/>
      <c r="D4" s="184"/>
      <c r="E4" s="39" t="s">
        <v>22</v>
      </c>
      <c r="F4" s="40"/>
      <c r="G4" s="41" t="s">
        <v>23</v>
      </c>
      <c r="H4" s="40"/>
      <c r="I4" s="42" t="s">
        <v>24</v>
      </c>
      <c r="J4" s="40"/>
      <c r="K4" s="43" t="s">
        <v>25</v>
      </c>
      <c r="L4" s="44"/>
      <c r="M4" s="45" t="s">
        <v>26</v>
      </c>
      <c r="N4" s="46"/>
      <c r="O4" s="42" t="s">
        <v>27</v>
      </c>
      <c r="P4" s="47"/>
      <c r="Q4" s="48"/>
      <c r="R4" s="40"/>
      <c r="S4" s="42" t="s">
        <v>28</v>
      </c>
      <c r="T4" s="47"/>
      <c r="U4" s="48"/>
      <c r="V4" s="40"/>
      <c r="W4" s="45" t="s">
        <v>29</v>
      </c>
      <c r="X4" s="40"/>
      <c r="Y4" s="48" t="s">
        <v>30</v>
      </c>
      <c r="Z4" s="49"/>
      <c r="AA4" s="48"/>
      <c r="AB4" s="47"/>
      <c r="AC4" s="50" t="s">
        <v>31</v>
      </c>
      <c r="AD4" s="51"/>
      <c r="AE4" s="52"/>
      <c r="AF4" s="53"/>
      <c r="AG4" s="54"/>
      <c r="AH4" s="55"/>
      <c r="AI4" s="54"/>
      <c r="AJ4" s="55"/>
      <c r="AK4" s="54"/>
      <c r="AL4" s="55"/>
      <c r="AM4" s="56"/>
      <c r="AN4" s="52"/>
      <c r="AO4" s="53"/>
      <c r="AP4" s="54"/>
      <c r="AQ4" s="55"/>
      <c r="AR4" s="54"/>
      <c r="AS4" s="55" t="s">
        <v>32</v>
      </c>
      <c r="AT4" s="57"/>
      <c r="AU4" s="55"/>
      <c r="AV4" s="57"/>
      <c r="AW4" s="55"/>
      <c r="AX4" s="57"/>
      <c r="AY4" s="55"/>
      <c r="AZ4" s="54"/>
      <c r="BA4" s="55"/>
      <c r="BB4" s="54"/>
      <c r="BC4" s="55"/>
      <c r="BD4" s="54"/>
      <c r="BE4" s="92"/>
      <c r="BF4" s="173"/>
      <c r="BG4" s="7"/>
      <c r="BH4" s="187"/>
      <c r="BI4" s="171"/>
    </row>
    <row r="5" spans="1:61" ht="111" customHeight="1">
      <c r="A5" s="178"/>
      <c r="B5" s="182"/>
      <c r="C5" s="182"/>
      <c r="D5" s="185"/>
      <c r="E5" s="58" t="s">
        <v>37</v>
      </c>
      <c r="F5" s="59" t="s">
        <v>38</v>
      </c>
      <c r="G5" s="58" t="s">
        <v>37</v>
      </c>
      <c r="H5" s="60" t="s">
        <v>39</v>
      </c>
      <c r="I5" s="61" t="s">
        <v>40</v>
      </c>
      <c r="J5" s="62" t="s">
        <v>41</v>
      </c>
      <c r="K5" s="61" t="s">
        <v>42</v>
      </c>
      <c r="L5" s="62" t="s">
        <v>43</v>
      </c>
      <c r="M5" s="61" t="s">
        <v>44</v>
      </c>
      <c r="N5" s="62" t="s">
        <v>45</v>
      </c>
      <c r="O5" s="58" t="s">
        <v>37</v>
      </c>
      <c r="P5" s="63" t="s">
        <v>46</v>
      </c>
      <c r="Q5" s="58" t="s">
        <v>37</v>
      </c>
      <c r="R5" s="63" t="s">
        <v>47</v>
      </c>
      <c r="S5" s="58" t="s">
        <v>37</v>
      </c>
      <c r="T5" s="63" t="s">
        <v>48</v>
      </c>
      <c r="U5" s="58" t="s">
        <v>37</v>
      </c>
      <c r="V5" s="63" t="s">
        <v>49</v>
      </c>
      <c r="W5" s="58" t="s">
        <v>37</v>
      </c>
      <c r="X5" s="63" t="s">
        <v>50</v>
      </c>
      <c r="Y5" s="64" t="s">
        <v>51</v>
      </c>
      <c r="Z5" s="63" t="s">
        <v>52</v>
      </c>
      <c r="AA5" s="64" t="s">
        <v>51</v>
      </c>
      <c r="AB5" s="65" t="s">
        <v>53</v>
      </c>
      <c r="AC5" s="66" t="s">
        <v>51</v>
      </c>
      <c r="AD5" s="67" t="s">
        <v>54</v>
      </c>
      <c r="AE5" s="68" t="s">
        <v>55</v>
      </c>
      <c r="AF5" s="69" t="s">
        <v>51</v>
      </c>
      <c r="AG5" s="59" t="s">
        <v>56</v>
      </c>
      <c r="AH5" s="58" t="s">
        <v>57</v>
      </c>
      <c r="AI5" s="63" t="s">
        <v>58</v>
      </c>
      <c r="AJ5" s="58" t="s">
        <v>59</v>
      </c>
      <c r="AK5" s="63" t="s">
        <v>60</v>
      </c>
      <c r="AL5" s="64" t="s">
        <v>51</v>
      </c>
      <c r="AM5" s="65" t="s">
        <v>61</v>
      </c>
      <c r="AN5" s="70" t="s">
        <v>62</v>
      </c>
      <c r="AO5" s="64" t="s">
        <v>63</v>
      </c>
      <c r="AP5" s="63" t="s">
        <v>64</v>
      </c>
      <c r="AQ5" s="64" t="s">
        <v>51</v>
      </c>
      <c r="AR5" s="63" t="s">
        <v>65</v>
      </c>
      <c r="AS5" s="66" t="s">
        <v>66</v>
      </c>
      <c r="AT5" s="63" t="s">
        <v>67</v>
      </c>
      <c r="AU5" s="66" t="s">
        <v>68</v>
      </c>
      <c r="AV5" s="63" t="s">
        <v>69</v>
      </c>
      <c r="AW5" s="66" t="s">
        <v>70</v>
      </c>
      <c r="AX5" s="63" t="s">
        <v>71</v>
      </c>
      <c r="AY5" s="66" t="s">
        <v>72</v>
      </c>
      <c r="AZ5" s="63" t="s">
        <v>73</v>
      </c>
      <c r="BA5" s="64" t="s">
        <v>51</v>
      </c>
      <c r="BB5" s="63" t="s">
        <v>74</v>
      </c>
      <c r="BC5" s="64" t="s">
        <v>51</v>
      </c>
      <c r="BD5" s="71" t="s">
        <v>75</v>
      </c>
      <c r="BE5" s="89" t="s">
        <v>76</v>
      </c>
      <c r="BF5" s="174"/>
      <c r="BG5" s="93" t="s">
        <v>78</v>
      </c>
      <c r="BH5" s="187"/>
      <c r="BI5" s="171"/>
    </row>
    <row r="6" spans="1:60" ht="18" thickBot="1">
      <c r="A6" s="103"/>
      <c r="B6" s="104"/>
      <c r="C6" s="104"/>
      <c r="D6" s="105"/>
      <c r="E6" s="106"/>
      <c r="F6" s="107" t="s">
        <v>79</v>
      </c>
      <c r="G6" s="108"/>
      <c r="H6" s="107" t="s">
        <v>79</v>
      </c>
      <c r="I6" s="107"/>
      <c r="J6" s="109" t="s">
        <v>80</v>
      </c>
      <c r="K6" s="110"/>
      <c r="L6" s="109" t="s">
        <v>80</v>
      </c>
      <c r="M6" s="110"/>
      <c r="N6" s="111" t="s">
        <v>81</v>
      </c>
      <c r="O6" s="110"/>
      <c r="P6" s="111" t="s">
        <v>82</v>
      </c>
      <c r="Q6" s="110"/>
      <c r="R6" s="111" t="s">
        <v>83</v>
      </c>
      <c r="S6" s="110"/>
      <c r="T6" s="111" t="s">
        <v>84</v>
      </c>
      <c r="U6" s="110"/>
      <c r="V6" s="111" t="s">
        <v>81</v>
      </c>
      <c r="W6" s="110"/>
      <c r="X6" s="111" t="s">
        <v>83</v>
      </c>
      <c r="Y6" s="110"/>
      <c r="Z6" s="111" t="s">
        <v>85</v>
      </c>
      <c r="AA6" s="110"/>
      <c r="AB6" s="112" t="s">
        <v>86</v>
      </c>
      <c r="AC6" s="110"/>
      <c r="AD6" s="112" t="s">
        <v>87</v>
      </c>
      <c r="AE6" s="113"/>
      <c r="AF6" s="114"/>
      <c r="AG6" s="107" t="s">
        <v>88</v>
      </c>
      <c r="AH6" s="108"/>
      <c r="AI6" s="111" t="s">
        <v>89</v>
      </c>
      <c r="AJ6" s="110"/>
      <c r="AK6" s="111" t="s">
        <v>81</v>
      </c>
      <c r="AL6" s="115"/>
      <c r="AM6" s="112" t="s">
        <v>88</v>
      </c>
      <c r="AN6" s="113"/>
      <c r="AO6" s="114"/>
      <c r="AP6" s="107" t="s">
        <v>90</v>
      </c>
      <c r="AQ6" s="108"/>
      <c r="AR6" s="111" t="s">
        <v>91</v>
      </c>
      <c r="AS6" s="110"/>
      <c r="AT6" s="111" t="s">
        <v>92</v>
      </c>
      <c r="AU6" s="110"/>
      <c r="AV6" s="111" t="s">
        <v>81</v>
      </c>
      <c r="AW6" s="110"/>
      <c r="AX6" s="111" t="s">
        <v>93</v>
      </c>
      <c r="AY6" s="110"/>
      <c r="AZ6" s="111" t="s">
        <v>92</v>
      </c>
      <c r="BA6" s="110"/>
      <c r="BB6" s="111" t="s">
        <v>94</v>
      </c>
      <c r="BC6" s="115"/>
      <c r="BD6" s="112" t="s">
        <v>95</v>
      </c>
      <c r="BE6" s="116"/>
      <c r="BF6" s="111"/>
      <c r="BG6" s="94"/>
      <c r="BH6" s="96"/>
    </row>
    <row r="7" spans="1:61" s="97" customFormat="1" ht="14.25" thickBot="1">
      <c r="A7" s="139">
        <v>1</v>
      </c>
      <c r="B7" s="136" t="s">
        <v>121</v>
      </c>
      <c r="C7" s="136" t="s">
        <v>122</v>
      </c>
      <c r="D7" s="140">
        <v>52</v>
      </c>
      <c r="E7" s="137">
        <v>37</v>
      </c>
      <c r="F7" s="138">
        <f aca="true" t="shared" si="0" ref="F7:F14">E7*6</f>
        <v>222</v>
      </c>
      <c r="G7" s="141"/>
      <c r="H7" s="142">
        <f aca="true" t="shared" si="1" ref="H7:H14">G7*6</f>
        <v>0</v>
      </c>
      <c r="I7" s="137">
        <v>4</v>
      </c>
      <c r="J7" s="143">
        <f aca="true" t="shared" si="2" ref="J7:J13">I7*3</f>
        <v>12</v>
      </c>
      <c r="K7" s="141"/>
      <c r="L7" s="144">
        <f aca="true" t="shared" si="3" ref="L7:L13">K7*3</f>
        <v>0</v>
      </c>
      <c r="M7" s="141"/>
      <c r="N7" s="142">
        <f aca="true" t="shared" si="4" ref="N7:N14">M7*3</f>
        <v>0</v>
      </c>
      <c r="O7" s="141"/>
      <c r="P7" s="142">
        <f aca="true" t="shared" si="5" ref="P7:P14">O7*0.5</f>
        <v>0</v>
      </c>
      <c r="Q7" s="141"/>
      <c r="R7" s="142">
        <f>Q7*0.5</f>
        <v>0</v>
      </c>
      <c r="S7" s="137">
        <v>5</v>
      </c>
      <c r="T7" s="138">
        <f>IF(S7&gt;5,10,S7*2)</f>
        <v>10</v>
      </c>
      <c r="U7" s="137">
        <v>32</v>
      </c>
      <c r="V7" s="138">
        <f>U7*3</f>
        <v>96</v>
      </c>
      <c r="W7" s="137"/>
      <c r="X7" s="138">
        <f>W7</f>
        <v>0</v>
      </c>
      <c r="Y7" s="141"/>
      <c r="Z7" s="142">
        <f aca="true" t="shared" si="6" ref="Z7:Z14">IF(Y7="si",1.5,0)</f>
        <v>0</v>
      </c>
      <c r="AA7" s="141"/>
      <c r="AB7" s="142">
        <f aca="true" t="shared" si="7" ref="AB7:AB14">IF(AA7="si",3,0)</f>
        <v>0</v>
      </c>
      <c r="AC7" s="141" t="s">
        <v>108</v>
      </c>
      <c r="AD7" s="138">
        <f aca="true" t="shared" si="8" ref="AD7:AD14">IF(AC7="si",10,0)</f>
        <v>10</v>
      </c>
      <c r="AE7" s="145">
        <f aca="true" t="shared" si="9" ref="AE7:AE14">F7+H7+J7+L7+N7+P7+R7+T7+V7+X7+Z7+AB7+AD7</f>
        <v>350</v>
      </c>
      <c r="AF7" s="141" t="s">
        <v>108</v>
      </c>
      <c r="AG7" s="138">
        <f aca="true" t="shared" si="10" ref="AG7:AG14">IF(AF7="si",6,0)</f>
        <v>6</v>
      </c>
      <c r="AH7" s="141"/>
      <c r="AI7" s="142">
        <v>0</v>
      </c>
      <c r="AJ7" s="137"/>
      <c r="AK7" s="138">
        <f aca="true" t="shared" si="11" ref="AK7:AK14">AJ7*3</f>
        <v>0</v>
      </c>
      <c r="AL7" s="141"/>
      <c r="AM7" s="142">
        <f aca="true" t="shared" si="12" ref="AM7:AM14">IF(AL7="si",6,0)</f>
        <v>0</v>
      </c>
      <c r="AN7" s="145">
        <f aca="true" t="shared" si="13" ref="AN7:AN14">AG7+AI7+AK7+AM7</f>
        <v>6</v>
      </c>
      <c r="AO7" s="141"/>
      <c r="AP7" s="142">
        <f aca="true" t="shared" si="14" ref="AP7:AP14">AO7*3</f>
        <v>0</v>
      </c>
      <c r="AQ7" s="141" t="s">
        <v>108</v>
      </c>
      <c r="AR7" s="138">
        <f aca="true" t="shared" si="15" ref="AR7:AR14">IF(AQ7="si",12,0)</f>
        <v>12</v>
      </c>
      <c r="AS7" s="141"/>
      <c r="AT7" s="142">
        <f aca="true" t="shared" si="16" ref="AT7:AT14">AS7*5</f>
        <v>0</v>
      </c>
      <c r="AU7" s="141"/>
      <c r="AV7" s="142">
        <f aca="true" t="shared" si="17" ref="AV7:AV14">AU7*3</f>
        <v>0</v>
      </c>
      <c r="AW7" s="141"/>
      <c r="AX7" s="142">
        <f aca="true" t="shared" si="18" ref="AX7:AX14">AW7</f>
        <v>0</v>
      </c>
      <c r="AY7" s="137">
        <v>1</v>
      </c>
      <c r="AZ7" s="138">
        <f aca="true" t="shared" si="19" ref="AZ7:AZ14">AY7*5</f>
        <v>5</v>
      </c>
      <c r="BA7" s="141"/>
      <c r="BB7" s="142">
        <f aca="true" t="shared" si="20" ref="BB7:BB14">IF(BA7="si",5,0)</f>
        <v>0</v>
      </c>
      <c r="BC7" s="141"/>
      <c r="BD7" s="142">
        <f aca="true" t="shared" si="21" ref="BD7:BD14">IF(BC7="si",1,0)</f>
        <v>0</v>
      </c>
      <c r="BE7" s="146">
        <f aca="true" t="shared" si="22" ref="BE7:BE14">SUM(AP7+AR7+AT7+AV7+AX7+AZ7+BB7+BD7)</f>
        <v>17</v>
      </c>
      <c r="BF7" s="147">
        <f aca="true" t="shared" si="23" ref="BF7:BF14">AE7+AN7+BE7</f>
        <v>373</v>
      </c>
      <c r="BG7" s="148"/>
      <c r="BH7" s="149"/>
      <c r="BI7" s="150"/>
    </row>
    <row r="8" spans="1:61" s="97" customFormat="1" ht="14.25" thickBot="1">
      <c r="A8" s="139">
        <v>2</v>
      </c>
      <c r="B8" s="136" t="s">
        <v>113</v>
      </c>
      <c r="C8" s="136" t="s">
        <v>114</v>
      </c>
      <c r="D8" s="140">
        <v>55</v>
      </c>
      <c r="E8" s="137">
        <v>37</v>
      </c>
      <c r="F8" s="138">
        <f t="shared" si="0"/>
        <v>222</v>
      </c>
      <c r="G8" s="141"/>
      <c r="H8" s="142">
        <f t="shared" si="1"/>
        <v>0</v>
      </c>
      <c r="I8" s="137">
        <v>3</v>
      </c>
      <c r="J8" s="143">
        <f t="shared" si="2"/>
        <v>9</v>
      </c>
      <c r="K8" s="141"/>
      <c r="L8" s="144">
        <f t="shared" si="3"/>
        <v>0</v>
      </c>
      <c r="M8" s="141"/>
      <c r="N8" s="142">
        <f t="shared" si="4"/>
        <v>0</v>
      </c>
      <c r="O8" s="141"/>
      <c r="P8" s="142">
        <f t="shared" si="5"/>
        <v>0</v>
      </c>
      <c r="Q8" s="141"/>
      <c r="R8" s="142">
        <f aca="true" t="shared" si="24" ref="R8:R14">Q8</f>
        <v>0</v>
      </c>
      <c r="S8" s="137">
        <v>5</v>
      </c>
      <c r="T8" s="138">
        <f aca="true" t="shared" si="25" ref="T8:T14">IF(S8&gt;5,10,S8*2)</f>
        <v>10</v>
      </c>
      <c r="U8" s="137">
        <v>25</v>
      </c>
      <c r="V8" s="138">
        <f>U8*3</f>
        <v>75</v>
      </c>
      <c r="W8" s="137"/>
      <c r="X8" s="138">
        <f>W8</f>
        <v>0</v>
      </c>
      <c r="Y8" s="141"/>
      <c r="Z8" s="142">
        <f t="shared" si="6"/>
        <v>0</v>
      </c>
      <c r="AA8" s="141"/>
      <c r="AB8" s="142">
        <f t="shared" si="7"/>
        <v>0</v>
      </c>
      <c r="AC8" s="141" t="s">
        <v>108</v>
      </c>
      <c r="AD8" s="138">
        <f t="shared" si="8"/>
        <v>10</v>
      </c>
      <c r="AE8" s="145">
        <f t="shared" si="9"/>
        <v>326</v>
      </c>
      <c r="AF8" s="141" t="s">
        <v>108</v>
      </c>
      <c r="AG8" s="138">
        <f t="shared" si="10"/>
        <v>6</v>
      </c>
      <c r="AH8" s="141"/>
      <c r="AI8" s="142">
        <f aca="true" t="shared" si="26" ref="AI8:AI14">AH8*4</f>
        <v>0</v>
      </c>
      <c r="AJ8" s="137"/>
      <c r="AK8" s="138">
        <f t="shared" si="11"/>
        <v>0</v>
      </c>
      <c r="AL8" s="141"/>
      <c r="AM8" s="142">
        <f t="shared" si="12"/>
        <v>0</v>
      </c>
      <c r="AN8" s="145">
        <f t="shared" si="13"/>
        <v>6</v>
      </c>
      <c r="AO8" s="141"/>
      <c r="AP8" s="142">
        <f t="shared" si="14"/>
        <v>0</v>
      </c>
      <c r="AQ8" s="141" t="s">
        <v>108</v>
      </c>
      <c r="AR8" s="138">
        <f t="shared" si="15"/>
        <v>12</v>
      </c>
      <c r="AS8" s="141"/>
      <c r="AT8" s="142">
        <f t="shared" si="16"/>
        <v>0</v>
      </c>
      <c r="AU8" s="141"/>
      <c r="AV8" s="142">
        <f t="shared" si="17"/>
        <v>0</v>
      </c>
      <c r="AW8" s="141"/>
      <c r="AX8" s="142">
        <f t="shared" si="18"/>
        <v>0</v>
      </c>
      <c r="AY8" s="137"/>
      <c r="AZ8" s="138">
        <f t="shared" si="19"/>
        <v>0</v>
      </c>
      <c r="BA8" s="141"/>
      <c r="BB8" s="142">
        <f t="shared" si="20"/>
        <v>0</v>
      </c>
      <c r="BC8" s="141"/>
      <c r="BD8" s="142">
        <f t="shared" si="21"/>
        <v>0</v>
      </c>
      <c r="BE8" s="146">
        <f t="shared" si="22"/>
        <v>12</v>
      </c>
      <c r="BF8" s="147">
        <f t="shared" si="23"/>
        <v>344</v>
      </c>
      <c r="BG8" s="148"/>
      <c r="BH8" s="149"/>
      <c r="BI8" s="150"/>
    </row>
    <row r="9" spans="1:61" s="97" customFormat="1" ht="14.25" thickBot="1">
      <c r="A9" s="139">
        <v>3</v>
      </c>
      <c r="B9" s="136" t="s">
        <v>111</v>
      </c>
      <c r="C9" s="136" t="s">
        <v>112</v>
      </c>
      <c r="D9" s="140">
        <v>56</v>
      </c>
      <c r="E9" s="137">
        <v>31</v>
      </c>
      <c r="F9" s="138">
        <f t="shared" si="0"/>
        <v>186</v>
      </c>
      <c r="G9" s="141"/>
      <c r="H9" s="142">
        <f t="shared" si="1"/>
        <v>0</v>
      </c>
      <c r="I9" s="137">
        <v>4</v>
      </c>
      <c r="J9" s="143">
        <f t="shared" si="2"/>
        <v>12</v>
      </c>
      <c r="K9" s="141"/>
      <c r="L9" s="144">
        <f t="shared" si="3"/>
        <v>0</v>
      </c>
      <c r="M9" s="141">
        <v>1</v>
      </c>
      <c r="N9" s="142">
        <f t="shared" si="4"/>
        <v>3</v>
      </c>
      <c r="O9" s="141"/>
      <c r="P9" s="142">
        <f t="shared" si="5"/>
        <v>0</v>
      </c>
      <c r="Q9" s="141"/>
      <c r="R9" s="142">
        <f t="shared" si="24"/>
        <v>0</v>
      </c>
      <c r="S9" s="137">
        <v>5</v>
      </c>
      <c r="T9" s="138">
        <f t="shared" si="25"/>
        <v>10</v>
      </c>
      <c r="U9" s="137">
        <v>5</v>
      </c>
      <c r="V9" s="138">
        <f>U9*3</f>
        <v>15</v>
      </c>
      <c r="W9" s="137"/>
      <c r="X9" s="138">
        <f>W9</f>
        <v>0</v>
      </c>
      <c r="Y9" s="141"/>
      <c r="Z9" s="142">
        <f t="shared" si="6"/>
        <v>0</v>
      </c>
      <c r="AA9" s="141"/>
      <c r="AB9" s="142">
        <f t="shared" si="7"/>
        <v>0</v>
      </c>
      <c r="AC9" s="141"/>
      <c r="AD9" s="138">
        <f t="shared" si="8"/>
        <v>0</v>
      </c>
      <c r="AE9" s="145">
        <f t="shared" si="9"/>
        <v>226</v>
      </c>
      <c r="AF9" s="141" t="s">
        <v>108</v>
      </c>
      <c r="AG9" s="138">
        <f t="shared" si="10"/>
        <v>6</v>
      </c>
      <c r="AH9" s="141"/>
      <c r="AI9" s="142">
        <f t="shared" si="26"/>
        <v>0</v>
      </c>
      <c r="AJ9" s="137"/>
      <c r="AK9" s="138">
        <f t="shared" si="11"/>
        <v>0</v>
      </c>
      <c r="AL9" s="141"/>
      <c r="AM9" s="142">
        <f t="shared" si="12"/>
        <v>0</v>
      </c>
      <c r="AN9" s="145">
        <f t="shared" si="13"/>
        <v>6</v>
      </c>
      <c r="AO9" s="141"/>
      <c r="AP9" s="142">
        <f t="shared" si="14"/>
        <v>0</v>
      </c>
      <c r="AQ9" s="141" t="s">
        <v>108</v>
      </c>
      <c r="AR9" s="138">
        <f t="shared" si="15"/>
        <v>12</v>
      </c>
      <c r="AS9" s="141"/>
      <c r="AT9" s="142">
        <f t="shared" si="16"/>
        <v>0</v>
      </c>
      <c r="AU9" s="141"/>
      <c r="AV9" s="142">
        <f t="shared" si="17"/>
        <v>0</v>
      </c>
      <c r="AW9" s="141"/>
      <c r="AX9" s="142">
        <f t="shared" si="18"/>
        <v>0</v>
      </c>
      <c r="AY9" s="137"/>
      <c r="AZ9" s="138">
        <f t="shared" si="19"/>
        <v>0</v>
      </c>
      <c r="BA9" s="141"/>
      <c r="BB9" s="142">
        <f t="shared" si="20"/>
        <v>0</v>
      </c>
      <c r="BC9" s="141"/>
      <c r="BD9" s="142">
        <f t="shared" si="21"/>
        <v>0</v>
      </c>
      <c r="BE9" s="146">
        <f t="shared" si="22"/>
        <v>12</v>
      </c>
      <c r="BF9" s="147">
        <f t="shared" si="23"/>
        <v>244</v>
      </c>
      <c r="BG9" s="148"/>
      <c r="BH9" s="149"/>
      <c r="BI9" s="150"/>
    </row>
    <row r="10" spans="1:61" s="97" customFormat="1" ht="14.25" thickBot="1">
      <c r="A10" s="139">
        <v>4</v>
      </c>
      <c r="B10" s="136" t="s">
        <v>117</v>
      </c>
      <c r="C10" s="136" t="s">
        <v>118</v>
      </c>
      <c r="D10" s="140">
        <v>57</v>
      </c>
      <c r="E10" s="137">
        <v>32</v>
      </c>
      <c r="F10" s="138">
        <f t="shared" si="0"/>
        <v>192</v>
      </c>
      <c r="G10" s="141"/>
      <c r="H10" s="142">
        <f t="shared" si="1"/>
        <v>0</v>
      </c>
      <c r="I10" s="137">
        <v>3</v>
      </c>
      <c r="J10" s="143">
        <f t="shared" si="2"/>
        <v>9</v>
      </c>
      <c r="K10" s="141"/>
      <c r="L10" s="144">
        <f t="shared" si="3"/>
        <v>0</v>
      </c>
      <c r="M10" s="141"/>
      <c r="N10" s="142">
        <f t="shared" si="4"/>
        <v>0</v>
      </c>
      <c r="O10" s="141"/>
      <c r="P10" s="142">
        <f t="shared" si="5"/>
        <v>0</v>
      </c>
      <c r="Q10" s="141"/>
      <c r="R10" s="142">
        <f t="shared" si="24"/>
        <v>0</v>
      </c>
      <c r="S10" s="137">
        <v>5</v>
      </c>
      <c r="T10" s="138">
        <f t="shared" si="25"/>
        <v>10</v>
      </c>
      <c r="U10" s="137">
        <v>2</v>
      </c>
      <c r="V10" s="138">
        <f>U10*3</f>
        <v>6</v>
      </c>
      <c r="W10" s="137"/>
      <c r="X10" s="138">
        <f>W10</f>
        <v>0</v>
      </c>
      <c r="Y10" s="141"/>
      <c r="Z10" s="142">
        <f t="shared" si="6"/>
        <v>0</v>
      </c>
      <c r="AA10" s="141"/>
      <c r="AB10" s="142">
        <f t="shared" si="7"/>
        <v>0</v>
      </c>
      <c r="AC10" s="141"/>
      <c r="AD10" s="138">
        <f t="shared" si="8"/>
        <v>0</v>
      </c>
      <c r="AE10" s="145">
        <f t="shared" si="9"/>
        <v>217</v>
      </c>
      <c r="AF10" s="141" t="s">
        <v>108</v>
      </c>
      <c r="AG10" s="138">
        <f t="shared" si="10"/>
        <v>6</v>
      </c>
      <c r="AH10" s="141"/>
      <c r="AI10" s="142">
        <f t="shared" si="26"/>
        <v>0</v>
      </c>
      <c r="AJ10" s="137">
        <v>1</v>
      </c>
      <c r="AK10" s="138">
        <f t="shared" si="11"/>
        <v>3</v>
      </c>
      <c r="AL10" s="141"/>
      <c r="AM10" s="142">
        <f t="shared" si="12"/>
        <v>0</v>
      </c>
      <c r="AN10" s="145">
        <f t="shared" si="13"/>
        <v>9</v>
      </c>
      <c r="AO10" s="141"/>
      <c r="AP10" s="142">
        <f t="shared" si="14"/>
        <v>0</v>
      </c>
      <c r="AQ10" s="141" t="s">
        <v>108</v>
      </c>
      <c r="AR10" s="138">
        <f t="shared" si="15"/>
        <v>12</v>
      </c>
      <c r="AS10" s="141"/>
      <c r="AT10" s="142">
        <f t="shared" si="16"/>
        <v>0</v>
      </c>
      <c r="AU10" s="141"/>
      <c r="AV10" s="142">
        <f t="shared" si="17"/>
        <v>0</v>
      </c>
      <c r="AW10" s="141"/>
      <c r="AX10" s="142">
        <f t="shared" si="18"/>
        <v>0</v>
      </c>
      <c r="AY10" s="137"/>
      <c r="AZ10" s="138">
        <f t="shared" si="19"/>
        <v>0</v>
      </c>
      <c r="BA10" s="141"/>
      <c r="BB10" s="142">
        <f t="shared" si="20"/>
        <v>0</v>
      </c>
      <c r="BC10" s="141"/>
      <c r="BD10" s="142">
        <f t="shared" si="21"/>
        <v>0</v>
      </c>
      <c r="BE10" s="146">
        <f t="shared" si="22"/>
        <v>12</v>
      </c>
      <c r="BF10" s="147">
        <f t="shared" si="23"/>
        <v>238</v>
      </c>
      <c r="BG10" s="148"/>
      <c r="BH10" s="149"/>
      <c r="BI10" s="150"/>
    </row>
    <row r="11" spans="1:61" s="97" customFormat="1" ht="14.25" thickBot="1">
      <c r="A11" s="139">
        <v>5</v>
      </c>
      <c r="B11" s="136" t="s">
        <v>119</v>
      </c>
      <c r="C11" s="136" t="s">
        <v>120</v>
      </c>
      <c r="D11" s="140">
        <v>50</v>
      </c>
      <c r="E11" s="137">
        <v>29</v>
      </c>
      <c r="F11" s="138">
        <f t="shared" si="0"/>
        <v>174</v>
      </c>
      <c r="G11" s="141"/>
      <c r="H11" s="142">
        <f t="shared" si="1"/>
        <v>0</v>
      </c>
      <c r="I11" s="137">
        <v>2</v>
      </c>
      <c r="J11" s="143">
        <f t="shared" si="2"/>
        <v>6</v>
      </c>
      <c r="K11" s="141"/>
      <c r="L11" s="144">
        <f t="shared" si="3"/>
        <v>0</v>
      </c>
      <c r="M11" s="141">
        <v>3</v>
      </c>
      <c r="N11" s="142">
        <f t="shared" si="4"/>
        <v>9</v>
      </c>
      <c r="O11" s="141"/>
      <c r="P11" s="142">
        <f t="shared" si="5"/>
        <v>0</v>
      </c>
      <c r="Q11" s="141"/>
      <c r="R11" s="142">
        <f t="shared" si="24"/>
        <v>0</v>
      </c>
      <c r="S11" s="137">
        <v>5</v>
      </c>
      <c r="T11" s="138">
        <f t="shared" si="25"/>
        <v>10</v>
      </c>
      <c r="U11" s="137"/>
      <c r="V11" s="138"/>
      <c r="W11" s="137"/>
      <c r="X11" s="138"/>
      <c r="Y11" s="141"/>
      <c r="Z11" s="142">
        <f t="shared" si="6"/>
        <v>0</v>
      </c>
      <c r="AA11" s="141"/>
      <c r="AB11" s="142">
        <f t="shared" si="7"/>
        <v>0</v>
      </c>
      <c r="AC11" s="141" t="s">
        <v>108</v>
      </c>
      <c r="AD11" s="138">
        <f t="shared" si="8"/>
        <v>10</v>
      </c>
      <c r="AE11" s="145">
        <f t="shared" si="9"/>
        <v>209</v>
      </c>
      <c r="AF11" s="141" t="s">
        <v>108</v>
      </c>
      <c r="AG11" s="138">
        <f t="shared" si="10"/>
        <v>6</v>
      </c>
      <c r="AH11" s="141"/>
      <c r="AI11" s="142">
        <f t="shared" si="26"/>
        <v>0</v>
      </c>
      <c r="AJ11" s="137"/>
      <c r="AK11" s="138">
        <f t="shared" si="11"/>
        <v>0</v>
      </c>
      <c r="AL11" s="141"/>
      <c r="AM11" s="142">
        <f t="shared" si="12"/>
        <v>0</v>
      </c>
      <c r="AN11" s="145">
        <f t="shared" si="13"/>
        <v>6</v>
      </c>
      <c r="AO11" s="141"/>
      <c r="AP11" s="142">
        <f t="shared" si="14"/>
        <v>0</v>
      </c>
      <c r="AQ11" s="141" t="s">
        <v>108</v>
      </c>
      <c r="AR11" s="138">
        <f t="shared" si="15"/>
        <v>12</v>
      </c>
      <c r="AS11" s="141"/>
      <c r="AT11" s="142">
        <f t="shared" si="16"/>
        <v>0</v>
      </c>
      <c r="AU11" s="141"/>
      <c r="AV11" s="142">
        <f t="shared" si="17"/>
        <v>0</v>
      </c>
      <c r="AW11" s="141"/>
      <c r="AX11" s="142">
        <f t="shared" si="18"/>
        <v>0</v>
      </c>
      <c r="AY11" s="137"/>
      <c r="AZ11" s="138">
        <f t="shared" si="19"/>
        <v>0</v>
      </c>
      <c r="BA11" s="141"/>
      <c r="BB11" s="142">
        <f t="shared" si="20"/>
        <v>0</v>
      </c>
      <c r="BC11" s="141"/>
      <c r="BD11" s="142">
        <f t="shared" si="21"/>
        <v>0</v>
      </c>
      <c r="BE11" s="146">
        <f t="shared" si="22"/>
        <v>12</v>
      </c>
      <c r="BF11" s="147">
        <f t="shared" si="23"/>
        <v>227</v>
      </c>
      <c r="BG11" s="148"/>
      <c r="BH11" s="149"/>
      <c r="BI11" s="150"/>
    </row>
    <row r="12" spans="1:61" s="97" customFormat="1" ht="14.25" thickBot="1">
      <c r="A12" s="139">
        <v>6</v>
      </c>
      <c r="B12" s="136" t="s">
        <v>109</v>
      </c>
      <c r="C12" s="136" t="s">
        <v>110</v>
      </c>
      <c r="D12" s="140">
        <v>53</v>
      </c>
      <c r="E12" s="137">
        <v>30</v>
      </c>
      <c r="F12" s="138">
        <f t="shared" si="0"/>
        <v>180</v>
      </c>
      <c r="G12" s="141"/>
      <c r="H12" s="142">
        <f t="shared" si="1"/>
        <v>0</v>
      </c>
      <c r="I12" s="137">
        <v>2</v>
      </c>
      <c r="J12" s="143">
        <f t="shared" si="2"/>
        <v>6</v>
      </c>
      <c r="K12" s="141"/>
      <c r="L12" s="144">
        <f t="shared" si="3"/>
        <v>0</v>
      </c>
      <c r="M12" s="141"/>
      <c r="N12" s="142">
        <f t="shared" si="4"/>
        <v>0</v>
      </c>
      <c r="O12" s="141"/>
      <c r="P12" s="142">
        <f t="shared" si="5"/>
        <v>0</v>
      </c>
      <c r="Q12" s="141"/>
      <c r="R12" s="142">
        <f t="shared" si="24"/>
        <v>0</v>
      </c>
      <c r="S12" s="137">
        <v>5</v>
      </c>
      <c r="T12" s="138">
        <f t="shared" si="25"/>
        <v>10</v>
      </c>
      <c r="U12" s="137">
        <v>5</v>
      </c>
      <c r="V12" s="138">
        <f>U12*3</f>
        <v>15</v>
      </c>
      <c r="W12" s="137"/>
      <c r="X12" s="138">
        <f>W12</f>
        <v>0</v>
      </c>
      <c r="Y12" s="141"/>
      <c r="Z12" s="142">
        <f t="shared" si="6"/>
        <v>0</v>
      </c>
      <c r="AA12" s="141"/>
      <c r="AB12" s="142">
        <f t="shared" si="7"/>
        <v>0</v>
      </c>
      <c r="AC12" s="141"/>
      <c r="AD12" s="138">
        <f t="shared" si="8"/>
        <v>0</v>
      </c>
      <c r="AE12" s="145">
        <f t="shared" si="9"/>
        <v>211</v>
      </c>
      <c r="AF12" s="141"/>
      <c r="AG12" s="138">
        <f t="shared" si="10"/>
        <v>0</v>
      </c>
      <c r="AH12" s="141"/>
      <c r="AI12" s="142">
        <f t="shared" si="26"/>
        <v>0</v>
      </c>
      <c r="AJ12" s="137"/>
      <c r="AK12" s="138">
        <f t="shared" si="11"/>
        <v>0</v>
      </c>
      <c r="AL12" s="141"/>
      <c r="AM12" s="142">
        <f t="shared" si="12"/>
        <v>0</v>
      </c>
      <c r="AN12" s="145">
        <f t="shared" si="13"/>
        <v>0</v>
      </c>
      <c r="AO12" s="141"/>
      <c r="AP12" s="142">
        <f t="shared" si="14"/>
        <v>0</v>
      </c>
      <c r="AQ12" s="141" t="s">
        <v>108</v>
      </c>
      <c r="AR12" s="138">
        <f t="shared" si="15"/>
        <v>12</v>
      </c>
      <c r="AS12" s="141"/>
      <c r="AT12" s="142">
        <f t="shared" si="16"/>
        <v>0</v>
      </c>
      <c r="AU12" s="141"/>
      <c r="AV12" s="142">
        <f t="shared" si="17"/>
        <v>0</v>
      </c>
      <c r="AW12" s="141"/>
      <c r="AX12" s="142">
        <f t="shared" si="18"/>
        <v>0</v>
      </c>
      <c r="AY12" s="137"/>
      <c r="AZ12" s="138">
        <f t="shared" si="19"/>
        <v>0</v>
      </c>
      <c r="BA12" s="141"/>
      <c r="BB12" s="142">
        <f t="shared" si="20"/>
        <v>0</v>
      </c>
      <c r="BC12" s="141"/>
      <c r="BD12" s="142">
        <f t="shared" si="21"/>
        <v>0</v>
      </c>
      <c r="BE12" s="146">
        <f t="shared" si="22"/>
        <v>12</v>
      </c>
      <c r="BF12" s="147">
        <f t="shared" si="23"/>
        <v>223</v>
      </c>
      <c r="BG12" s="148"/>
      <c r="BH12" s="149"/>
      <c r="BI12" s="150"/>
    </row>
    <row r="13" spans="1:61" s="97" customFormat="1" ht="13.5">
      <c r="A13" s="139">
        <v>7</v>
      </c>
      <c r="B13" s="136" t="s">
        <v>115</v>
      </c>
      <c r="C13" s="136" t="s">
        <v>116</v>
      </c>
      <c r="D13" s="140">
        <v>55</v>
      </c>
      <c r="E13" s="137">
        <v>29</v>
      </c>
      <c r="F13" s="138">
        <f t="shared" si="0"/>
        <v>174</v>
      </c>
      <c r="G13" s="141"/>
      <c r="H13" s="142">
        <f t="shared" si="1"/>
        <v>0</v>
      </c>
      <c r="I13" s="137">
        <v>1</v>
      </c>
      <c r="J13" s="143">
        <f t="shared" si="2"/>
        <v>3</v>
      </c>
      <c r="K13" s="141"/>
      <c r="L13" s="144">
        <f t="shared" si="3"/>
        <v>0</v>
      </c>
      <c r="M13" s="141">
        <v>3</v>
      </c>
      <c r="N13" s="142">
        <f t="shared" si="4"/>
        <v>9</v>
      </c>
      <c r="O13" s="141"/>
      <c r="P13" s="142">
        <f t="shared" si="5"/>
        <v>0</v>
      </c>
      <c r="Q13" s="141"/>
      <c r="R13" s="142">
        <f t="shared" si="24"/>
        <v>0</v>
      </c>
      <c r="S13" s="137">
        <v>5</v>
      </c>
      <c r="T13" s="138">
        <f t="shared" si="25"/>
        <v>10</v>
      </c>
      <c r="U13" s="137"/>
      <c r="V13" s="138">
        <f>U13*3</f>
        <v>0</v>
      </c>
      <c r="W13" s="137"/>
      <c r="X13" s="138">
        <f>W13</f>
        <v>0</v>
      </c>
      <c r="Y13" s="141"/>
      <c r="Z13" s="142">
        <f t="shared" si="6"/>
        <v>0</v>
      </c>
      <c r="AA13" s="141"/>
      <c r="AB13" s="142">
        <f t="shared" si="7"/>
        <v>0</v>
      </c>
      <c r="AC13" s="141"/>
      <c r="AD13" s="138">
        <f t="shared" si="8"/>
        <v>0</v>
      </c>
      <c r="AE13" s="145">
        <f t="shared" si="9"/>
        <v>196</v>
      </c>
      <c r="AF13" s="141" t="s">
        <v>108</v>
      </c>
      <c r="AG13" s="138">
        <f t="shared" si="10"/>
        <v>6</v>
      </c>
      <c r="AH13" s="141"/>
      <c r="AI13" s="142">
        <f t="shared" si="26"/>
        <v>0</v>
      </c>
      <c r="AJ13" s="137"/>
      <c r="AK13" s="138">
        <f t="shared" si="11"/>
        <v>0</v>
      </c>
      <c r="AL13" s="141"/>
      <c r="AM13" s="142">
        <f t="shared" si="12"/>
        <v>0</v>
      </c>
      <c r="AN13" s="145">
        <f t="shared" si="13"/>
        <v>6</v>
      </c>
      <c r="AO13" s="141"/>
      <c r="AP13" s="142">
        <f t="shared" si="14"/>
        <v>0</v>
      </c>
      <c r="AQ13" s="141" t="s">
        <v>108</v>
      </c>
      <c r="AR13" s="138">
        <f t="shared" si="15"/>
        <v>12</v>
      </c>
      <c r="AS13" s="141"/>
      <c r="AT13" s="142">
        <f t="shared" si="16"/>
        <v>0</v>
      </c>
      <c r="AU13" s="141"/>
      <c r="AV13" s="142">
        <f t="shared" si="17"/>
        <v>0</v>
      </c>
      <c r="AW13" s="141"/>
      <c r="AX13" s="142">
        <f t="shared" si="18"/>
        <v>0</v>
      </c>
      <c r="AY13" s="137"/>
      <c r="AZ13" s="138">
        <f t="shared" si="19"/>
        <v>0</v>
      </c>
      <c r="BA13" s="141"/>
      <c r="BB13" s="142">
        <f t="shared" si="20"/>
        <v>0</v>
      </c>
      <c r="BC13" s="141"/>
      <c r="BD13" s="142">
        <f t="shared" si="21"/>
        <v>0</v>
      </c>
      <c r="BE13" s="146">
        <f t="shared" si="22"/>
        <v>12</v>
      </c>
      <c r="BF13" s="147">
        <f t="shared" si="23"/>
        <v>214</v>
      </c>
      <c r="BG13" s="148"/>
      <c r="BH13" s="149"/>
      <c r="BI13" s="150"/>
    </row>
    <row r="14" spans="1:61" s="97" customFormat="1" ht="13.5">
      <c r="A14" s="155">
        <v>8</v>
      </c>
      <c r="B14" s="151" t="s">
        <v>123</v>
      </c>
      <c r="C14" s="151" t="s">
        <v>124</v>
      </c>
      <c r="D14" s="152">
        <v>61</v>
      </c>
      <c r="E14" s="153">
        <v>14</v>
      </c>
      <c r="F14" s="154">
        <f t="shared" si="0"/>
        <v>84</v>
      </c>
      <c r="G14" s="156"/>
      <c r="H14" s="104">
        <f t="shared" si="1"/>
        <v>0</v>
      </c>
      <c r="I14" s="153"/>
      <c r="J14" s="157"/>
      <c r="K14" s="156"/>
      <c r="L14" s="158"/>
      <c r="M14" s="156"/>
      <c r="N14" s="104">
        <f t="shared" si="4"/>
        <v>0</v>
      </c>
      <c r="O14" s="156"/>
      <c r="P14" s="104">
        <f t="shared" si="5"/>
        <v>0</v>
      </c>
      <c r="Q14" s="156"/>
      <c r="R14" s="104">
        <f t="shared" si="24"/>
        <v>0</v>
      </c>
      <c r="S14" s="153">
        <v>4</v>
      </c>
      <c r="T14" s="154">
        <f t="shared" si="25"/>
        <v>8</v>
      </c>
      <c r="U14" s="153"/>
      <c r="V14" s="154">
        <f>U14*3</f>
        <v>0</v>
      </c>
      <c r="W14" s="153"/>
      <c r="X14" s="154">
        <f>W14</f>
        <v>0</v>
      </c>
      <c r="Y14" s="156"/>
      <c r="Z14" s="104">
        <f t="shared" si="6"/>
        <v>0</v>
      </c>
      <c r="AA14" s="156"/>
      <c r="AB14" s="104">
        <f t="shared" si="7"/>
        <v>0</v>
      </c>
      <c r="AC14" s="156"/>
      <c r="AD14" s="154">
        <f t="shared" si="8"/>
        <v>0</v>
      </c>
      <c r="AE14" s="159">
        <f t="shared" si="9"/>
        <v>92</v>
      </c>
      <c r="AF14" s="156" t="s">
        <v>108</v>
      </c>
      <c r="AG14" s="154">
        <f t="shared" si="10"/>
        <v>6</v>
      </c>
      <c r="AH14" s="156"/>
      <c r="AI14" s="104">
        <f t="shared" si="26"/>
        <v>0</v>
      </c>
      <c r="AJ14" s="153"/>
      <c r="AK14" s="154">
        <f t="shared" si="11"/>
        <v>0</v>
      </c>
      <c r="AL14" s="156"/>
      <c r="AM14" s="104">
        <f t="shared" si="12"/>
        <v>0</v>
      </c>
      <c r="AN14" s="159">
        <f t="shared" si="13"/>
        <v>6</v>
      </c>
      <c r="AO14" s="156"/>
      <c r="AP14" s="104">
        <f t="shared" si="14"/>
        <v>0</v>
      </c>
      <c r="AQ14" s="156" t="s">
        <v>108</v>
      </c>
      <c r="AR14" s="154">
        <f t="shared" si="15"/>
        <v>12</v>
      </c>
      <c r="AS14" s="156"/>
      <c r="AT14" s="104">
        <f t="shared" si="16"/>
        <v>0</v>
      </c>
      <c r="AU14" s="156"/>
      <c r="AV14" s="104">
        <f t="shared" si="17"/>
        <v>0</v>
      </c>
      <c r="AW14" s="156"/>
      <c r="AX14" s="104">
        <f t="shared" si="18"/>
        <v>0</v>
      </c>
      <c r="AY14" s="153"/>
      <c r="AZ14" s="154">
        <f t="shared" si="19"/>
        <v>0</v>
      </c>
      <c r="BA14" s="156"/>
      <c r="BB14" s="104">
        <f t="shared" si="20"/>
        <v>0</v>
      </c>
      <c r="BC14" s="156"/>
      <c r="BD14" s="104">
        <f t="shared" si="21"/>
        <v>0</v>
      </c>
      <c r="BE14" s="160">
        <f t="shared" si="22"/>
        <v>12</v>
      </c>
      <c r="BF14" s="161">
        <f t="shared" si="23"/>
        <v>110</v>
      </c>
      <c r="BG14" s="162"/>
      <c r="BH14" s="149"/>
      <c r="BI14" s="150"/>
    </row>
    <row r="15" spans="1:60" s="165" customFormat="1" ht="13.5">
      <c r="A15" s="139">
        <v>9</v>
      </c>
      <c r="B15" s="136" t="s">
        <v>106</v>
      </c>
      <c r="C15" s="136" t="s">
        <v>107</v>
      </c>
      <c r="D15" s="140">
        <v>58</v>
      </c>
      <c r="E15" s="137">
        <v>7</v>
      </c>
      <c r="F15" s="138">
        <f>E15*6</f>
        <v>42</v>
      </c>
      <c r="G15" s="141"/>
      <c r="H15" s="142">
        <f>G15*6</f>
        <v>0</v>
      </c>
      <c r="I15" s="137">
        <v>6</v>
      </c>
      <c r="J15" s="143">
        <v>16</v>
      </c>
      <c r="K15" s="141"/>
      <c r="L15" s="144"/>
      <c r="M15" s="141"/>
      <c r="N15" s="142">
        <f>M15*3</f>
        <v>0</v>
      </c>
      <c r="O15" s="141"/>
      <c r="P15" s="142">
        <f>O15*0.5</f>
        <v>0</v>
      </c>
      <c r="Q15" s="141"/>
      <c r="R15" s="142">
        <f>Q15</f>
        <v>0</v>
      </c>
      <c r="S15" s="137">
        <v>5</v>
      </c>
      <c r="T15" s="138">
        <f>IF(S15&gt;5,10,S15*2)</f>
        <v>10</v>
      </c>
      <c r="U15" s="137"/>
      <c r="V15" s="138">
        <f>U15*3</f>
        <v>0</v>
      </c>
      <c r="W15" s="137"/>
      <c r="X15" s="138">
        <f>W15</f>
        <v>0</v>
      </c>
      <c r="Y15" s="141"/>
      <c r="Z15" s="142">
        <f>IF(Y15="si",1.5,0)</f>
        <v>0</v>
      </c>
      <c r="AA15" s="141"/>
      <c r="AB15" s="142">
        <f>IF(AA15="si",3,0)</f>
        <v>0</v>
      </c>
      <c r="AC15" s="141"/>
      <c r="AD15" s="138">
        <f>IF(AC15="si",10,0)</f>
        <v>0</v>
      </c>
      <c r="AE15" s="145">
        <f>F15+H15+J15+L15+N15+P15+R15+T15+V15+X15+Z15+AB15+AD15</f>
        <v>68</v>
      </c>
      <c r="AF15" s="141" t="s">
        <v>108</v>
      </c>
      <c r="AG15" s="138">
        <f>IF(AF15="si",6,0)</f>
        <v>6</v>
      </c>
      <c r="AH15" s="141"/>
      <c r="AI15" s="142">
        <f>AH15*4</f>
        <v>0</v>
      </c>
      <c r="AJ15" s="137"/>
      <c r="AK15" s="138">
        <f>AJ15*3</f>
        <v>0</v>
      </c>
      <c r="AL15" s="141"/>
      <c r="AM15" s="142">
        <f>IF(AL15="si",6,0)</f>
        <v>0</v>
      </c>
      <c r="AN15" s="145">
        <f>AG15+AI15+AK15+AM15</f>
        <v>6</v>
      </c>
      <c r="AO15" s="141"/>
      <c r="AP15" s="142">
        <f>AO15*3</f>
        <v>0</v>
      </c>
      <c r="AQ15" s="141" t="s">
        <v>108</v>
      </c>
      <c r="AR15" s="138">
        <f>IF(AQ15="si",12,0)</f>
        <v>12</v>
      </c>
      <c r="AS15" s="141"/>
      <c r="AT15" s="142">
        <f>AS15*5</f>
        <v>0</v>
      </c>
      <c r="AU15" s="141"/>
      <c r="AV15" s="142">
        <f>AU15*3</f>
        <v>0</v>
      </c>
      <c r="AW15" s="141"/>
      <c r="AX15" s="142">
        <f>AW15</f>
        <v>0</v>
      </c>
      <c r="AY15" s="137"/>
      <c r="AZ15" s="138">
        <f>AY15*5</f>
        <v>0</v>
      </c>
      <c r="BA15" s="141"/>
      <c r="BB15" s="142">
        <f>IF(BA15="si",5,0)</f>
        <v>0</v>
      </c>
      <c r="BC15" s="141"/>
      <c r="BD15" s="142">
        <f>IF(BC15="si",1,0)</f>
        <v>0</v>
      </c>
      <c r="BE15" s="146">
        <f>SUM(AP15+AR15+AT15+AV15+AX15+AZ15+BB15+BD15)</f>
        <v>12</v>
      </c>
      <c r="BF15" s="147">
        <f>AE15+AN15+BE15</f>
        <v>86</v>
      </c>
      <c r="BG15" s="163"/>
      <c r="BH15" s="164"/>
    </row>
    <row r="16" spans="1:61" s="131" customFormat="1" ht="13.5">
      <c r="A16" s="121"/>
      <c r="B16" s="122"/>
      <c r="C16" s="122"/>
      <c r="D16" s="123"/>
      <c r="E16" s="124"/>
      <c r="F16" s="125"/>
      <c r="G16" s="123"/>
      <c r="H16" s="126"/>
      <c r="I16" s="124"/>
      <c r="J16" s="127"/>
      <c r="K16" s="123"/>
      <c r="L16" s="128"/>
      <c r="M16" s="123"/>
      <c r="N16" s="126"/>
      <c r="O16" s="123"/>
      <c r="P16" s="126"/>
      <c r="Q16" s="123"/>
      <c r="R16" s="126"/>
      <c r="S16" s="124"/>
      <c r="T16" s="125"/>
      <c r="U16" s="124"/>
      <c r="V16" s="125"/>
      <c r="W16" s="124"/>
      <c r="X16" s="125"/>
      <c r="Y16" s="123"/>
      <c r="Z16" s="126"/>
      <c r="AA16" s="123"/>
      <c r="AB16" s="126"/>
      <c r="AC16" s="123"/>
      <c r="AD16" s="125"/>
      <c r="AE16" s="125"/>
      <c r="AF16" s="123"/>
      <c r="AG16" s="125"/>
      <c r="AH16" s="123"/>
      <c r="AI16" s="126"/>
      <c r="AJ16" s="124"/>
      <c r="AK16" s="125"/>
      <c r="AL16" s="123"/>
      <c r="AM16" s="126"/>
      <c r="AN16" s="125"/>
      <c r="AO16" s="123"/>
      <c r="AP16" s="126"/>
      <c r="AQ16" s="123"/>
      <c r="AR16" s="125"/>
      <c r="AS16" s="123"/>
      <c r="AT16" s="126"/>
      <c r="AU16" s="123"/>
      <c r="AV16" s="126"/>
      <c r="AW16" s="123"/>
      <c r="AX16" s="126"/>
      <c r="AY16" s="124"/>
      <c r="AZ16" s="125"/>
      <c r="BA16" s="123"/>
      <c r="BB16" s="126"/>
      <c r="BC16" s="123"/>
      <c r="BD16" s="126"/>
      <c r="BE16" s="128"/>
      <c r="BF16" s="129"/>
      <c r="BG16" s="120"/>
      <c r="BH16" s="130"/>
      <c r="BI16" s="130"/>
    </row>
    <row r="17" spans="1:61" s="131" customFormat="1" ht="13.5">
      <c r="A17" s="169" t="s">
        <v>129</v>
      </c>
      <c r="B17" s="122"/>
      <c r="C17" s="122"/>
      <c r="D17" s="123"/>
      <c r="E17" s="124"/>
      <c r="F17" s="125"/>
      <c r="G17" s="123"/>
      <c r="H17" s="126"/>
      <c r="I17" s="124"/>
      <c r="J17" s="127"/>
      <c r="K17" s="123"/>
      <c r="L17" s="128"/>
      <c r="M17" s="123"/>
      <c r="N17" s="126"/>
      <c r="O17" s="123"/>
      <c r="P17" s="126"/>
      <c r="Q17" s="123"/>
      <c r="R17" s="126"/>
      <c r="S17" s="124"/>
      <c r="T17" s="125"/>
      <c r="U17" s="124"/>
      <c r="V17" s="125"/>
      <c r="W17" s="124"/>
      <c r="X17" s="125"/>
      <c r="Y17" s="123"/>
      <c r="Z17" s="126"/>
      <c r="AA17" s="123"/>
      <c r="AB17" s="126"/>
      <c r="AC17" s="123"/>
      <c r="AD17" s="125"/>
      <c r="AE17" s="125"/>
      <c r="AF17" s="123"/>
      <c r="AG17" s="125"/>
      <c r="AH17" s="123"/>
      <c r="AI17" s="126"/>
      <c r="AJ17" s="124"/>
      <c r="AK17" s="125"/>
      <c r="AL17" s="123"/>
      <c r="AM17" s="126"/>
      <c r="AN17" s="125"/>
      <c r="AO17" s="123"/>
      <c r="AP17" s="126"/>
      <c r="AQ17" s="123"/>
      <c r="AR17" s="125"/>
      <c r="AS17" s="123"/>
      <c r="AT17" s="126"/>
      <c r="AU17" s="123"/>
      <c r="AV17" s="126"/>
      <c r="AW17" s="123"/>
      <c r="AX17" s="126"/>
      <c r="AY17" s="124"/>
      <c r="AZ17" s="125"/>
      <c r="BA17" s="123"/>
      <c r="BB17" s="126"/>
      <c r="BC17" s="123"/>
      <c r="BD17" s="126"/>
      <c r="BE17" s="128"/>
      <c r="BF17" s="129"/>
      <c r="BG17" s="120"/>
      <c r="BH17" s="130"/>
      <c r="BI17" s="130"/>
    </row>
    <row r="18" spans="1:61" s="131" customFormat="1" ht="13.5">
      <c r="A18" s="121"/>
      <c r="B18" s="166"/>
      <c r="C18" s="166"/>
      <c r="D18" s="162"/>
      <c r="E18" s="167"/>
      <c r="F18" s="168"/>
      <c r="G18" s="162"/>
      <c r="H18" s="126"/>
      <c r="I18" s="124"/>
      <c r="J18" s="127"/>
      <c r="K18" s="123"/>
      <c r="L18" s="128"/>
      <c r="M18" s="123"/>
      <c r="N18" s="126"/>
      <c r="O18" s="123"/>
      <c r="P18" s="126"/>
      <c r="Q18" s="123"/>
      <c r="R18" s="126"/>
      <c r="S18" s="124"/>
      <c r="T18" s="125"/>
      <c r="U18" s="124"/>
      <c r="V18" s="125"/>
      <c r="W18" s="124"/>
      <c r="X18" s="125"/>
      <c r="Y18" s="123"/>
      <c r="Z18" s="126"/>
      <c r="AA18" s="123"/>
      <c r="AB18" s="126"/>
      <c r="AC18" s="123"/>
      <c r="AD18" s="125"/>
      <c r="AE18" s="125"/>
      <c r="AF18" s="123"/>
      <c r="AG18" s="125"/>
      <c r="AH18" s="123"/>
      <c r="AI18" s="126"/>
      <c r="AJ18" s="124"/>
      <c r="AK18" s="125"/>
      <c r="AL18" s="123"/>
      <c r="AM18" s="126"/>
      <c r="AN18" s="125"/>
      <c r="AO18" s="123"/>
      <c r="AP18" s="126"/>
      <c r="AQ18" s="123"/>
      <c r="AR18" s="125"/>
      <c r="AS18" s="123"/>
      <c r="AT18" s="126"/>
      <c r="AU18" s="123"/>
      <c r="AV18" s="126"/>
      <c r="AW18" s="123"/>
      <c r="AX18" s="126"/>
      <c r="AY18" s="124"/>
      <c r="AZ18" s="125"/>
      <c r="BA18" s="123"/>
      <c r="BB18" s="126"/>
      <c r="BC18" s="123"/>
      <c r="BD18" s="126"/>
      <c r="BE18" s="128"/>
      <c r="BF18" s="129"/>
      <c r="BG18" s="120"/>
      <c r="BH18" s="130"/>
      <c r="BI18" s="130"/>
    </row>
    <row r="19" spans="1:60" s="165" customFormat="1" ht="13.5">
      <c r="A19" s="139"/>
      <c r="B19" s="136" t="s">
        <v>127</v>
      </c>
      <c r="C19" s="136" t="s">
        <v>128</v>
      </c>
      <c r="D19" s="140">
        <v>56</v>
      </c>
      <c r="E19" s="137">
        <v>7</v>
      </c>
      <c r="F19" s="138">
        <f>E19*6</f>
        <v>42</v>
      </c>
      <c r="G19" s="141"/>
      <c r="H19" s="142">
        <f>G19*6</f>
        <v>0</v>
      </c>
      <c r="I19" s="137">
        <v>4</v>
      </c>
      <c r="J19" s="143">
        <v>12</v>
      </c>
      <c r="K19" s="141"/>
      <c r="L19" s="144"/>
      <c r="M19" s="141"/>
      <c r="N19" s="142">
        <f>M19*3</f>
        <v>0</v>
      </c>
      <c r="O19" s="141"/>
      <c r="P19" s="142">
        <f>O19*0.5</f>
        <v>0</v>
      </c>
      <c r="Q19" s="141"/>
      <c r="R19" s="142">
        <f>Q19</f>
        <v>0</v>
      </c>
      <c r="S19" s="137"/>
      <c r="T19" s="138">
        <f>IF(S19&gt;5,10,S19*2)</f>
        <v>0</v>
      </c>
      <c r="U19" s="137"/>
      <c r="V19" s="138">
        <f>U19*3</f>
        <v>0</v>
      </c>
      <c r="W19" s="137"/>
      <c r="X19" s="138">
        <f>W19</f>
        <v>0</v>
      </c>
      <c r="Y19" s="141"/>
      <c r="Z19" s="142">
        <f>IF(Y19="si",1.5,0)</f>
        <v>0</v>
      </c>
      <c r="AA19" s="141"/>
      <c r="AB19" s="142">
        <f>IF(AA19="si",3,0)</f>
        <v>0</v>
      </c>
      <c r="AC19" s="141"/>
      <c r="AD19" s="138">
        <f>IF(AC19="si",10,0)</f>
        <v>0</v>
      </c>
      <c r="AE19" s="145">
        <f>F19+H19+J19+L19+N19+P19+R19+T19+V19+X19+Z19+AB19+AD19</f>
        <v>54</v>
      </c>
      <c r="AF19" s="141" t="s">
        <v>108</v>
      </c>
      <c r="AG19" s="138">
        <f>IF(AF19="si",6,0)</f>
        <v>6</v>
      </c>
      <c r="AH19" s="141"/>
      <c r="AI19" s="142">
        <f>AH19*4</f>
        <v>0</v>
      </c>
      <c r="AJ19" s="137"/>
      <c r="AK19" s="138">
        <f>AJ19*3</f>
        <v>0</v>
      </c>
      <c r="AL19" s="141"/>
      <c r="AM19" s="142">
        <f>IF(AL19="si",6,0)</f>
        <v>0</v>
      </c>
      <c r="AN19" s="145">
        <f>AG19+AI19+AK19+AM19</f>
        <v>6</v>
      </c>
      <c r="AO19" s="141"/>
      <c r="AP19" s="142">
        <f>AO19*3</f>
        <v>0</v>
      </c>
      <c r="AQ19" s="141" t="s">
        <v>108</v>
      </c>
      <c r="AR19" s="138">
        <f>IF(AQ19="si",12,0)</f>
        <v>12</v>
      </c>
      <c r="AS19" s="141"/>
      <c r="AT19" s="142">
        <f>AS19*5</f>
        <v>0</v>
      </c>
      <c r="AU19" s="141"/>
      <c r="AV19" s="142">
        <f>AU19*3</f>
        <v>0</v>
      </c>
      <c r="AW19" s="141"/>
      <c r="AX19" s="142">
        <f>AW19</f>
        <v>0</v>
      </c>
      <c r="AY19" s="137"/>
      <c r="AZ19" s="138">
        <f>AY19*5</f>
        <v>0</v>
      </c>
      <c r="BA19" s="141"/>
      <c r="BB19" s="142">
        <f>IF(BA19="si",5,0)</f>
        <v>0</v>
      </c>
      <c r="BC19" s="141"/>
      <c r="BD19" s="142">
        <f>IF(BC19="si",1,0)</f>
        <v>0</v>
      </c>
      <c r="BE19" s="146">
        <f>SUM(AP19+AR19+AT19+AV19+AX19+AZ19+BB19+BD19)</f>
        <v>12</v>
      </c>
      <c r="BF19" s="147">
        <f>AE19+AN19+BE19</f>
        <v>72</v>
      </c>
      <c r="BG19" s="163"/>
      <c r="BH19" s="164"/>
    </row>
    <row r="20" spans="1:61" s="119" customFormat="1" ht="15">
      <c r="A20" s="121"/>
      <c r="B20" s="132"/>
      <c r="C20" s="132"/>
      <c r="D20" s="121"/>
      <c r="E20" s="121"/>
      <c r="F20" s="133"/>
      <c r="G20" s="121"/>
      <c r="H20" s="133"/>
      <c r="I20" s="133"/>
      <c r="J20" s="133"/>
      <c r="K20" s="121"/>
      <c r="L20" s="133"/>
      <c r="M20" s="133"/>
      <c r="N20" s="133"/>
      <c r="O20" s="121"/>
      <c r="P20" s="133"/>
      <c r="Q20" s="121"/>
      <c r="R20" s="133"/>
      <c r="S20" s="121"/>
      <c r="T20" s="133"/>
      <c r="U20" s="121"/>
      <c r="V20" s="133"/>
      <c r="W20" s="133"/>
      <c r="X20" s="133"/>
      <c r="Y20" s="121"/>
      <c r="Z20" s="133"/>
      <c r="AA20" s="121"/>
      <c r="AB20" s="133"/>
      <c r="AC20" s="133"/>
      <c r="AD20" s="133"/>
      <c r="AE20" s="133"/>
      <c r="AF20" s="121"/>
      <c r="AG20" s="133"/>
      <c r="AH20" s="121"/>
      <c r="AI20" s="133"/>
      <c r="AJ20" s="121"/>
      <c r="AK20" s="133"/>
      <c r="AL20" s="121"/>
      <c r="AM20" s="133"/>
      <c r="AN20" s="133"/>
      <c r="AO20" s="134"/>
      <c r="AP20" s="135"/>
      <c r="AQ20" s="121"/>
      <c r="AR20" s="133"/>
      <c r="AS20" s="121"/>
      <c r="AT20" s="133"/>
      <c r="AU20" s="121"/>
      <c r="AV20" s="133"/>
      <c r="AW20" s="121"/>
      <c r="AX20" s="133"/>
      <c r="AY20" s="121"/>
      <c r="AZ20" s="133"/>
      <c r="BA20" s="121"/>
      <c r="BB20" s="133"/>
      <c r="BH20" s="118"/>
      <c r="BI20" s="118"/>
    </row>
    <row r="21" spans="1:61" s="119" customFormat="1" ht="15">
      <c r="A21" s="121"/>
      <c r="B21" s="132" t="s">
        <v>125</v>
      </c>
      <c r="C21" s="132"/>
      <c r="D21" s="121"/>
      <c r="E21" s="121"/>
      <c r="F21" s="133"/>
      <c r="G21" s="121"/>
      <c r="H21" s="133"/>
      <c r="I21" s="133"/>
      <c r="J21" s="133"/>
      <c r="K21" s="121"/>
      <c r="L21" s="133"/>
      <c r="M21" s="133"/>
      <c r="N21" s="133"/>
      <c r="O21" s="121"/>
      <c r="P21" s="133"/>
      <c r="Q21" s="121"/>
      <c r="R21" s="133"/>
      <c r="S21" s="121"/>
      <c r="T21" s="133"/>
      <c r="U21" s="121"/>
      <c r="V21" s="133"/>
      <c r="W21" s="133"/>
      <c r="X21" s="133"/>
      <c r="Y21" s="121"/>
      <c r="Z21" s="133"/>
      <c r="AA21" s="121"/>
      <c r="AB21" s="133"/>
      <c r="AC21" s="133"/>
      <c r="AD21" s="133"/>
      <c r="AE21" s="133"/>
      <c r="AF21" s="121"/>
      <c r="AG21" s="133"/>
      <c r="AH21" s="121"/>
      <c r="AI21" s="133"/>
      <c r="AJ21" s="121"/>
      <c r="AK21" s="133"/>
      <c r="AL21" s="121"/>
      <c r="AM21" s="133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33"/>
      <c r="BA21" s="121"/>
      <c r="BB21" s="133"/>
      <c r="BH21" s="118"/>
      <c r="BI21" s="118"/>
    </row>
    <row r="22" spans="1:14" ht="15">
      <c r="A22" s="98"/>
      <c r="B22" s="8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</row>
    <row r="23" spans="1:53" ht="15">
      <c r="A23" s="80" t="s">
        <v>101</v>
      </c>
      <c r="B23" s="72"/>
      <c r="C23" s="81"/>
      <c r="D23" s="73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3"/>
      <c r="W23" s="83"/>
      <c r="X23" s="83"/>
      <c r="Y23" s="83"/>
      <c r="Z23" s="83"/>
      <c r="AA23" s="74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6"/>
      <c r="AZ23" s="6"/>
      <c r="BA23" s="6"/>
    </row>
    <row r="24" spans="1:53" ht="15">
      <c r="A24" s="73" t="s">
        <v>102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6"/>
      <c r="AZ24" s="6"/>
      <c r="BA24" s="6"/>
    </row>
    <row r="25" spans="1:50" ht="15">
      <c r="A25" s="75" t="s">
        <v>103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</row>
    <row r="26" spans="1:50" ht="15">
      <c r="A26" s="85" t="s">
        <v>96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</row>
    <row r="27" spans="1:59" ht="15">
      <c r="A27" s="85" t="s">
        <v>97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BE27" s="74"/>
      <c r="BF27" s="74"/>
      <c r="BG27" s="76"/>
    </row>
    <row r="28" spans="1:59" ht="15">
      <c r="A28" s="85" t="s">
        <v>98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BE28" s="74"/>
      <c r="BF28" s="74"/>
      <c r="BG28" s="77"/>
    </row>
    <row r="29" spans="1:59" ht="15">
      <c r="A29" s="85" t="s">
        <v>126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BE29" s="74"/>
      <c r="BF29" s="74"/>
      <c r="BG29" s="76"/>
    </row>
    <row r="30" spans="1:59" ht="15">
      <c r="A30" s="84"/>
      <c r="B30" s="85" t="s">
        <v>104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BE30" s="74"/>
      <c r="BF30" s="74"/>
      <c r="BG30" s="77"/>
    </row>
    <row r="31" spans="1:59" ht="13.5">
      <c r="A31" s="78"/>
      <c r="B31" s="79"/>
      <c r="C31" s="79"/>
      <c r="D31" s="86"/>
      <c r="E31" s="76"/>
      <c r="F31" s="74"/>
      <c r="G31" s="76"/>
      <c r="H31" s="74"/>
      <c r="I31" s="74"/>
      <c r="J31" s="74"/>
      <c r="K31" s="76"/>
      <c r="L31" s="74"/>
      <c r="M31" s="74"/>
      <c r="N31" s="74"/>
      <c r="O31" s="76"/>
      <c r="P31" s="74"/>
      <c r="Q31" s="76"/>
      <c r="R31" s="74"/>
      <c r="S31" s="76"/>
      <c r="T31" s="74"/>
      <c r="U31" s="76"/>
      <c r="V31" s="74"/>
      <c r="W31" s="74"/>
      <c r="X31" s="74"/>
      <c r="Y31" s="76"/>
      <c r="Z31" s="74"/>
      <c r="AA31" s="76"/>
      <c r="AB31" s="74"/>
      <c r="AC31" s="74"/>
      <c r="AD31" s="74"/>
      <c r="AE31" s="74"/>
      <c r="AF31" s="76"/>
      <c r="AG31" s="74"/>
      <c r="AH31" s="76"/>
      <c r="AI31" s="74"/>
      <c r="AJ31" s="76"/>
      <c r="AK31" s="74"/>
      <c r="AL31" s="76"/>
      <c r="AM31" s="74"/>
      <c r="AN31" s="74"/>
      <c r="AO31" s="76"/>
      <c r="AP31" s="74"/>
      <c r="AQ31" s="76"/>
      <c r="AR31" s="74"/>
      <c r="AS31" s="76"/>
      <c r="AT31" s="74"/>
      <c r="AU31" s="76"/>
      <c r="AV31" s="74"/>
      <c r="AW31" s="76"/>
      <c r="AX31" s="74"/>
      <c r="AY31" s="76"/>
      <c r="AZ31" s="74"/>
      <c r="BA31" s="76"/>
      <c r="BB31" s="74"/>
      <c r="BE31" s="74"/>
      <c r="BF31" s="74"/>
      <c r="BG31" s="76"/>
    </row>
    <row r="32" spans="1:59" ht="13.5">
      <c r="A32" s="78"/>
      <c r="B32" s="100" t="s">
        <v>133</v>
      </c>
      <c r="C32" s="79"/>
      <c r="D32" s="97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74"/>
      <c r="AI32" s="76"/>
      <c r="AJ32" s="74"/>
      <c r="AK32" s="74"/>
      <c r="AL32" s="74"/>
      <c r="AM32" s="102"/>
      <c r="AN32" s="97"/>
      <c r="AO32" s="97"/>
      <c r="AP32" s="97"/>
      <c r="AQ32" s="97"/>
      <c r="AR32" s="97"/>
      <c r="AS32" s="97"/>
      <c r="AT32" s="74"/>
      <c r="AU32" s="76"/>
      <c r="AV32" s="74"/>
      <c r="AW32" s="76"/>
      <c r="AX32" s="74"/>
      <c r="AY32" s="76"/>
      <c r="AZ32" s="74"/>
      <c r="BA32" s="76"/>
      <c r="BB32" s="74"/>
      <c r="BE32" s="74"/>
      <c r="BF32" s="74"/>
      <c r="BG32" s="76"/>
    </row>
    <row r="33" spans="1:39" s="97" customFormat="1" ht="13.5">
      <c r="A33" s="76"/>
      <c r="B33" s="100"/>
      <c r="C33" s="79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74"/>
      <c r="AI33" s="76"/>
      <c r="AJ33" s="74"/>
      <c r="AK33" s="74"/>
      <c r="AL33" s="74"/>
      <c r="AM33" s="102"/>
    </row>
    <row r="34" spans="1:54" ht="12.75">
      <c r="A34" s="76"/>
      <c r="B34" s="79"/>
      <c r="C34" s="79"/>
      <c r="D34" s="76" t="s">
        <v>99</v>
      </c>
      <c r="E34" s="76"/>
      <c r="F34" s="74"/>
      <c r="G34" s="76"/>
      <c r="H34" s="74"/>
      <c r="I34" s="74"/>
      <c r="J34" s="74"/>
      <c r="K34" s="76"/>
      <c r="L34" s="74"/>
      <c r="M34" s="74"/>
      <c r="N34" s="74"/>
      <c r="O34" s="76"/>
      <c r="P34" s="74"/>
      <c r="Q34" s="76"/>
      <c r="R34" s="74"/>
      <c r="S34" s="76"/>
      <c r="T34" s="74"/>
      <c r="U34" s="76"/>
      <c r="V34" s="74"/>
      <c r="W34" s="74"/>
      <c r="X34" s="74"/>
      <c r="Y34" s="76"/>
      <c r="Z34" s="74"/>
      <c r="AA34" s="76"/>
      <c r="AB34" s="74"/>
      <c r="AC34" s="74"/>
      <c r="AD34" s="74"/>
      <c r="AE34" s="74"/>
      <c r="AF34" s="76"/>
      <c r="AG34" s="74"/>
      <c r="AH34" s="76"/>
      <c r="AI34" s="74"/>
      <c r="AJ34" s="76"/>
      <c r="AK34" s="74"/>
      <c r="AL34" s="76"/>
      <c r="AM34" s="74"/>
      <c r="AN34" s="74"/>
      <c r="AO34" s="76"/>
      <c r="AP34" s="74"/>
      <c r="AQ34" s="76"/>
      <c r="AR34" s="74"/>
      <c r="AS34" s="76"/>
      <c r="AT34" s="74"/>
      <c r="AU34" s="76"/>
      <c r="AV34" s="74"/>
      <c r="AW34" s="76"/>
      <c r="AX34" s="74"/>
      <c r="AY34" s="76"/>
      <c r="AZ34" s="74"/>
      <c r="BA34" s="76"/>
      <c r="BB34" s="74"/>
    </row>
    <row r="35" spans="1:54" ht="15">
      <c r="A35" s="175" t="s">
        <v>132</v>
      </c>
      <c r="B35" s="175"/>
      <c r="C35" s="175"/>
      <c r="D35" s="175"/>
      <c r="E35" s="175"/>
      <c r="F35" s="175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87" t="s">
        <v>105</v>
      </c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4"/>
      <c r="BA35" s="76"/>
      <c r="BB35" s="74"/>
    </row>
    <row r="36" spans="1:54" ht="15">
      <c r="A36" s="76"/>
      <c r="B36" s="79"/>
      <c r="C36" s="79"/>
      <c r="D36" s="76"/>
      <c r="E36" s="76"/>
      <c r="F36" s="74"/>
      <c r="G36" s="76"/>
      <c r="H36" s="74"/>
      <c r="I36" s="74"/>
      <c r="J36" s="74"/>
      <c r="K36" s="76"/>
      <c r="L36" s="74"/>
      <c r="M36" s="74"/>
      <c r="N36" s="74"/>
      <c r="O36" s="76"/>
      <c r="P36" s="74"/>
      <c r="Q36" s="76"/>
      <c r="R36" s="74"/>
      <c r="S36" s="76"/>
      <c r="T36" s="74"/>
      <c r="U36" s="76"/>
      <c r="V36" s="74"/>
      <c r="W36" s="74"/>
      <c r="X36" s="74"/>
      <c r="Y36" s="76"/>
      <c r="Z36" s="74"/>
      <c r="AA36" s="76"/>
      <c r="AB36" s="74"/>
      <c r="AC36" s="74"/>
      <c r="AD36" s="74"/>
      <c r="AE36" s="74"/>
      <c r="AF36" s="76"/>
      <c r="AG36" s="74"/>
      <c r="AH36" s="76"/>
      <c r="AI36" s="74"/>
      <c r="AJ36" s="76"/>
      <c r="AK36" s="74"/>
      <c r="AL36" s="76"/>
      <c r="AM36" s="74"/>
      <c r="AN36" s="74"/>
      <c r="AO36" s="88" t="s">
        <v>100</v>
      </c>
      <c r="AP36" s="99" t="s">
        <v>131</v>
      </c>
      <c r="AQ36" s="76"/>
      <c r="AR36" s="74"/>
      <c r="AS36" s="76"/>
      <c r="AT36" s="74"/>
      <c r="AU36" s="76"/>
      <c r="AV36" s="74"/>
      <c r="AW36" s="76"/>
      <c r="AX36" s="74"/>
      <c r="AY36" s="76"/>
      <c r="AZ36" s="74"/>
      <c r="BA36" s="76"/>
      <c r="BB36" s="74"/>
    </row>
    <row r="37" spans="1:54" ht="15">
      <c r="A37" s="76"/>
      <c r="B37" s="79"/>
      <c r="C37" s="79"/>
      <c r="D37" s="76"/>
      <c r="E37" s="76"/>
      <c r="F37" s="74"/>
      <c r="G37" s="76"/>
      <c r="H37" s="74"/>
      <c r="I37" s="74"/>
      <c r="J37" s="74"/>
      <c r="K37" s="76"/>
      <c r="L37" s="74"/>
      <c r="M37" s="74"/>
      <c r="N37" s="74"/>
      <c r="O37" s="76"/>
      <c r="P37" s="74"/>
      <c r="Q37" s="76"/>
      <c r="R37" s="74"/>
      <c r="S37" s="76"/>
      <c r="T37" s="74"/>
      <c r="U37" s="76"/>
      <c r="V37" s="74"/>
      <c r="W37" s="74"/>
      <c r="X37" s="74"/>
      <c r="Y37" s="76"/>
      <c r="Z37" s="74"/>
      <c r="AA37" s="76"/>
      <c r="AB37" s="74"/>
      <c r="AC37" s="74"/>
      <c r="AD37" s="74"/>
      <c r="AE37" s="74"/>
      <c r="AF37" s="76"/>
      <c r="AG37" s="74"/>
      <c r="AH37" s="76"/>
      <c r="AI37" s="74"/>
      <c r="AJ37" s="76"/>
      <c r="AK37" s="74"/>
      <c r="AL37" s="76"/>
      <c r="AM37" s="74"/>
      <c r="AN37" s="179" t="s">
        <v>130</v>
      </c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74"/>
      <c r="BA37" s="76"/>
      <c r="BB37" s="74"/>
    </row>
    <row r="38" spans="1:50" ht="12.7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</row>
    <row r="39" spans="36:39" ht="12.75">
      <c r="AJ39" t="s">
        <v>134</v>
      </c>
      <c r="AM39" s="117"/>
    </row>
  </sheetData>
  <sheetProtection/>
  <mergeCells count="10">
    <mergeCell ref="BI2:BI5"/>
    <mergeCell ref="BF2:BF5"/>
    <mergeCell ref="A35:F35"/>
    <mergeCell ref="A2:A5"/>
    <mergeCell ref="AN37:AY37"/>
    <mergeCell ref="B2:B5"/>
    <mergeCell ref="C2:C5"/>
    <mergeCell ref="D2:D5"/>
    <mergeCell ref="AN21:AY21"/>
    <mergeCell ref="BH2:BH5"/>
  </mergeCells>
  <printOptions/>
  <pageMargins left="0.4" right="0.2" top="0.9" bottom="0.35" header="0.26" footer="0.15"/>
  <pageSetup horizontalDpi="600" verticalDpi="600" orientation="landscape" paperSize="8" scale="80" r:id="rId1"/>
  <headerFooter alignWithMargins="0">
    <oddHeader>&amp;CISTITUTO COMPRENSIVO DI SERRASTRETTA
SCUOLA DELL'INFANZIA - PRIMARIA - SECONDARIA DI 1° GRADO
VIA G. LEOPARDI TEL/FAX 0968 81006 - 818921 czee084008@istruzione.it
COD.MEC. CZIC813004 - 88040 SERRASTRETTA (CZ)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Amministrativo3</cp:lastModifiedBy>
  <cp:lastPrinted>2015-03-30T10:56:34Z</cp:lastPrinted>
  <dcterms:created xsi:type="dcterms:W3CDTF">2005-03-02T11:14:51Z</dcterms:created>
  <dcterms:modified xsi:type="dcterms:W3CDTF">2015-04-10T07:26:13Z</dcterms:modified>
  <cp:category/>
  <cp:version/>
  <cp:contentType/>
  <cp:contentStatus/>
</cp:coreProperties>
</file>